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11685" tabRatio="343" activeTab="0"/>
  </bookViews>
  <sheets>
    <sheet name="Disclamer"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2005" sheetId="16" r:id="rId16"/>
  </sheets>
  <externalReferences>
    <externalReference r:id="rId19"/>
  </externalReferences>
  <definedNames>
    <definedName name="EksterneData_1" localSheetId="15">'2005'!$D$5:$I$26</definedName>
    <definedName name="EksterneData_1" localSheetId="14">'2006'!$D$5:$I$18</definedName>
    <definedName name="EksterneData_1" localSheetId="13">'2007'!$D$5:$I$16</definedName>
    <definedName name="EksterneData_1" localSheetId="12">'2008'!$D$5:$I$18</definedName>
    <definedName name="EksterneData_1" localSheetId="11">'2009'!$D$5:$I$23</definedName>
    <definedName name="EksterneData_1" localSheetId="10">'2010'!$D$5:$I$19</definedName>
    <definedName name="EksterneData_1" localSheetId="9">'2011'!$D$5:$I$19</definedName>
    <definedName name="EksterneData_1" localSheetId="8">'2012'!$D$5:$I$20</definedName>
    <definedName name="EksterneData_1" localSheetId="7">'2013'!$D$5:$I$16</definedName>
    <definedName name="EksterneData_1" localSheetId="6">'2014'!$D$5:$I$17</definedName>
    <definedName name="EksterneData_1" localSheetId="5">'2015'!$D$5:$I$12</definedName>
    <definedName name="EksterneData_1" localSheetId="4">'2016'!$D$5:$I$15</definedName>
    <definedName name="EksterneData_1" localSheetId="3">'2017'!$D$5:$I$9</definedName>
    <definedName name="EksterneData_1" localSheetId="2">'2018'!$D$5:$I$13</definedName>
    <definedName name="EksterneData_1" localSheetId="1">'2019'!$D$5:$I$10</definedName>
    <definedName name="fff">'[1]Balance_sheet'!$B$6:$G$40</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3">'2007'!$C$1:$J$29</definedName>
    <definedName name="_xlnm.Print_Area" localSheetId="12">'2008'!$C$1:$J$31</definedName>
  </definedNames>
  <calcPr fullCalcOnLoad="1"/>
</workbook>
</file>

<file path=xl/sharedStrings.xml><?xml version="1.0" encoding="utf-8"?>
<sst xmlns="http://schemas.openxmlformats.org/spreadsheetml/2006/main" count="816" uniqueCount="236">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</sst>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1</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106</v>
      </c>
      <c r="K5" s="92"/>
      <c r="L5" s="92"/>
      <c r="M5" s="92"/>
      <c r="N5" s="92"/>
      <c r="O5" s="92"/>
    </row>
    <row r="6" spans="1:15" ht="12.75">
      <c r="A6" s="28" t="s">
        <v>0</v>
      </c>
      <c r="B6" s="28" t="s">
        <v>67</v>
      </c>
      <c r="C6" s="28"/>
      <c r="D6" s="79" t="str">
        <f>IF($A$3=1,B6,A6)</f>
        <v>Resultat før skat</v>
      </c>
      <c r="E6" s="71">
        <v>4012</v>
      </c>
      <c r="F6" s="84"/>
      <c r="G6" s="12"/>
      <c r="H6" s="12"/>
      <c r="I6" s="12">
        <f>E6</f>
        <v>4012</v>
      </c>
      <c r="K6" s="66"/>
      <c r="L6" s="66"/>
      <c r="M6" s="92"/>
      <c r="N6" s="92"/>
      <c r="O6" s="92"/>
    </row>
    <row r="7" spans="1:15" ht="12.75">
      <c r="A7" s="28" t="s">
        <v>234</v>
      </c>
      <c r="B7" s="28" t="s">
        <v>235</v>
      </c>
      <c r="C7" s="28"/>
      <c r="D7" s="1" t="str">
        <f>IF($A$3=1,B7,A7)</f>
        <v>Ændring af VA-tillæg til diskonteringskurven i Danica</v>
      </c>
      <c r="E7" s="72">
        <v>-140</v>
      </c>
      <c r="F7" s="96"/>
      <c r="G7" s="44"/>
      <c r="H7" s="44"/>
      <c r="I7" s="44">
        <f>SUM(E7:H7)</f>
        <v>-140</v>
      </c>
      <c r="K7" s="66"/>
      <c r="L7" s="66"/>
      <c r="M7" s="92"/>
      <c r="N7" s="92"/>
      <c r="O7" s="92"/>
    </row>
    <row r="8" spans="1:15" ht="12.75">
      <c r="A8" s="28" t="s">
        <v>225</v>
      </c>
      <c r="B8" s="28" t="s">
        <v>226</v>
      </c>
      <c r="C8" s="28"/>
      <c r="D8" s="1" t="str">
        <f>IF($A$3=1,B8,A8)</f>
        <v>Non-core værdijustering</v>
      </c>
      <c r="E8" s="72">
        <v>-300</v>
      </c>
      <c r="F8" s="96"/>
      <c r="G8" s="44"/>
      <c r="H8" s="44"/>
      <c r="I8" s="44">
        <f>SUM(E8:H8)</f>
        <v>-300</v>
      </c>
      <c r="K8" s="66"/>
      <c r="L8" s="66"/>
      <c r="M8" s="92"/>
      <c r="N8" s="92"/>
      <c r="O8" s="92"/>
    </row>
    <row r="9" spans="1:12" ht="12" customHeight="1">
      <c r="A9" s="28" t="s">
        <v>8</v>
      </c>
      <c r="B9" s="28" t="s">
        <v>72</v>
      </c>
      <c r="C9" s="28"/>
      <c r="D9" s="10" t="str">
        <f>IF($A$3=1,B9,A9)</f>
        <v>Engangsposter i alt</v>
      </c>
      <c r="E9" s="75">
        <f>SUM(E7:E8)</f>
        <v>-440</v>
      </c>
      <c r="F9" s="97"/>
      <c r="G9" s="97"/>
      <c r="H9" s="97"/>
      <c r="I9" s="21">
        <f>SUM(E9:H9)</f>
        <v>-440</v>
      </c>
      <c r="L9" s="22"/>
    </row>
    <row r="10" spans="1:11" ht="13.5" thickBot="1">
      <c r="A10" s="28" t="s">
        <v>49</v>
      </c>
      <c r="B10" s="28" t="s">
        <v>82</v>
      </c>
      <c r="C10" s="28"/>
      <c r="D10" s="35" t="str">
        <f>IF($A$3=1,B10,A10)</f>
        <v>Justeret resultat før skat</v>
      </c>
      <c r="E10" s="73">
        <f>E6-E9</f>
        <v>4452</v>
      </c>
      <c r="F10" s="73"/>
      <c r="G10" s="73"/>
      <c r="H10" s="73"/>
      <c r="I10" s="73">
        <f>I6-I9</f>
        <v>4452</v>
      </c>
      <c r="K10" s="22"/>
    </row>
    <row r="11" ht="13.5" thickTop="1"/>
    <row r="12" spans="5:7" ht="12.75">
      <c r="E12" s="22"/>
      <c r="F12" s="22"/>
      <c r="G12" s="22"/>
    </row>
    <row r="14" spans="4:9" ht="12.75">
      <c r="D14" s="27" t="str">
        <f>D4</f>
        <v>2019 (DKK m)</v>
      </c>
      <c r="E14" s="6"/>
      <c r="F14" s="5"/>
      <c r="G14" s="5"/>
      <c r="H14" s="5"/>
      <c r="I14" s="5"/>
    </row>
    <row r="15" spans="4:9" ht="12.75">
      <c r="D15" s="7"/>
      <c r="E15" s="8" t="str">
        <f>E5</f>
        <v>Q1 </v>
      </c>
      <c r="F15" s="9" t="str">
        <f>F5</f>
        <v>Q2 </v>
      </c>
      <c r="G15" s="9" t="str">
        <f>G5</f>
        <v>Q3 </v>
      </c>
      <c r="H15" s="9" t="str">
        <f>H5</f>
        <v>Q4 </v>
      </c>
      <c r="I15" s="9" t="str">
        <f>I5</f>
        <v>YTD</v>
      </c>
    </row>
    <row r="16" spans="1:9" ht="12.75">
      <c r="A16" s="28" t="s">
        <v>55</v>
      </c>
      <c r="B16" s="30" t="s">
        <v>83</v>
      </c>
      <c r="C16" s="28"/>
      <c r="D16" s="1" t="str">
        <f aca="true" t="shared" si="0" ref="D16:D24">IF($A$3=1,B16,A16)</f>
        <v>Nettorenteindtægter</v>
      </c>
      <c r="E16" s="72">
        <v>0</v>
      </c>
      <c r="F16" s="44"/>
      <c r="G16" s="44"/>
      <c r="H16" s="99"/>
      <c r="I16" s="40">
        <f aca="true" t="shared" si="1" ref="I16:I24">SUM(E16:H16)</f>
        <v>0</v>
      </c>
    </row>
    <row r="17" spans="1:9" ht="12.75">
      <c r="A17" s="28" t="s">
        <v>206</v>
      </c>
      <c r="B17" s="100" t="s">
        <v>207</v>
      </c>
      <c r="C17" s="28"/>
      <c r="D17" s="1" t="str">
        <f t="shared" si="0"/>
        <v>Nettogebyrindtægter</v>
      </c>
      <c r="E17" s="72">
        <v>0</v>
      </c>
      <c r="F17" s="44"/>
      <c r="G17" s="44"/>
      <c r="H17" s="70"/>
      <c r="I17" s="40">
        <f t="shared" si="1"/>
        <v>0</v>
      </c>
    </row>
    <row r="18" spans="1:9" ht="12.75">
      <c r="A18" s="28" t="s">
        <v>56</v>
      </c>
      <c r="B18" s="30" t="s">
        <v>84</v>
      </c>
      <c r="C18" s="28"/>
      <c r="D18" s="1" t="str">
        <f t="shared" si="0"/>
        <v>Handelsindtægter</v>
      </c>
      <c r="E18" s="74">
        <f>E7</f>
        <v>-140</v>
      </c>
      <c r="F18" s="44"/>
      <c r="G18" s="44"/>
      <c r="H18" s="68"/>
      <c r="I18" s="40">
        <f t="shared" si="1"/>
        <v>-140</v>
      </c>
    </row>
    <row r="19" spans="1:9" ht="12.75">
      <c r="A19" s="28" t="s">
        <v>57</v>
      </c>
      <c r="B19" s="30" t="s">
        <v>85</v>
      </c>
      <c r="C19" s="28"/>
      <c r="D19" s="1" t="str">
        <f t="shared" si="0"/>
        <v>Øvrige indtægter</v>
      </c>
      <c r="E19" s="74">
        <v>0</v>
      </c>
      <c r="F19" s="44"/>
      <c r="G19" s="44"/>
      <c r="H19" s="68"/>
      <c r="I19" s="40">
        <f t="shared" si="1"/>
        <v>0</v>
      </c>
    </row>
    <row r="20" spans="1:10" ht="12.75">
      <c r="A20" s="28" t="s">
        <v>59</v>
      </c>
      <c r="B20" s="30" t="s">
        <v>87</v>
      </c>
      <c r="C20" s="28"/>
      <c r="D20" s="10" t="str">
        <f t="shared" si="0"/>
        <v>Indtægter i alt</v>
      </c>
      <c r="E20" s="75">
        <f>SUM(E16:E19)</f>
        <v>-140</v>
      </c>
      <c r="F20" s="21"/>
      <c r="G20" s="21"/>
      <c r="H20" s="21"/>
      <c r="I20" s="21">
        <f t="shared" si="1"/>
        <v>-140</v>
      </c>
      <c r="J20" s="22"/>
    </row>
    <row r="21" spans="1:9" ht="12.75">
      <c r="A21" s="28" t="s">
        <v>60</v>
      </c>
      <c r="B21" s="30" t="s">
        <v>88</v>
      </c>
      <c r="C21" s="28"/>
      <c r="D21" s="65" t="str">
        <f t="shared" si="0"/>
        <v>Omkostninger</v>
      </c>
      <c r="E21" s="97">
        <v>0</v>
      </c>
      <c r="F21" s="21"/>
      <c r="G21" s="21"/>
      <c r="H21" s="97"/>
      <c r="I21" s="21">
        <f t="shared" si="1"/>
        <v>0</v>
      </c>
    </row>
    <row r="22" spans="1:9" ht="12.75">
      <c r="A22" s="28" t="s">
        <v>161</v>
      </c>
      <c r="B22" s="64" t="s">
        <v>162</v>
      </c>
      <c r="C22" s="28"/>
      <c r="D22" s="65" t="str">
        <f t="shared" si="0"/>
        <v>Nedskrivninger</v>
      </c>
      <c r="E22" s="97">
        <v>0</v>
      </c>
      <c r="F22" s="21"/>
      <c r="G22" s="21"/>
      <c r="H22" s="97"/>
      <c r="I22" s="21">
        <f t="shared" si="1"/>
        <v>0</v>
      </c>
    </row>
    <row r="23" spans="1:9" ht="12.75">
      <c r="A23" s="28" t="s">
        <v>227</v>
      </c>
      <c r="B23" s="64" t="s">
        <v>228</v>
      </c>
      <c r="C23" s="28"/>
      <c r="D23" s="101" t="str">
        <f t="shared" si="0"/>
        <v>Resultat før skat, Non-core</v>
      </c>
      <c r="E23" s="97">
        <f>E8</f>
        <v>-300</v>
      </c>
      <c r="F23" s="21"/>
      <c r="G23" s="21"/>
      <c r="H23" s="97"/>
      <c r="I23" s="21">
        <f t="shared" si="1"/>
        <v>-300</v>
      </c>
    </row>
    <row r="24" spans="1:9" ht="13.5" thickBot="1">
      <c r="A24" s="28" t="s">
        <v>61</v>
      </c>
      <c r="B24" s="30" t="s">
        <v>89</v>
      </c>
      <c r="C24" s="28"/>
      <c r="D24" s="35" t="str">
        <f t="shared" si="0"/>
        <v>Effekt på resultat før skat</v>
      </c>
      <c r="E24" s="73">
        <f>SUM(E20:E23)</f>
        <v>-440</v>
      </c>
      <c r="F24" s="73"/>
      <c r="G24" s="73"/>
      <c r="H24" s="73"/>
      <c r="I24" s="73">
        <f t="shared" si="1"/>
        <v>-440</v>
      </c>
    </row>
    <row r="25" spans="1:8" ht="13.5" thickTop="1">
      <c r="A25" s="28"/>
      <c r="B25" s="28"/>
      <c r="C25" s="28"/>
      <c r="H25" s="22"/>
    </row>
    <row r="26" spans="5:9" ht="12.75">
      <c r="E26" s="22"/>
      <c r="F26" s="22"/>
      <c r="I26" s="22"/>
    </row>
    <row r="27" spans="8:9" ht="12.75">
      <c r="H27" s="22"/>
      <c r="I27" s="22"/>
    </row>
    <row r="28" ht="12.75">
      <c r="A28" s="90"/>
    </row>
    <row r="29" ht="12.75">
      <c r="A29" s="91"/>
    </row>
    <row r="30" ht="12.75">
      <c r="A30" s="92"/>
    </row>
    <row r="31" ht="12.75">
      <c r="H31" s="22"/>
    </row>
    <row r="32" ht="12.75">
      <c r="E32"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3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D9" sqref="D9"/>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1</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Resultat før skat</v>
      </c>
      <c r="E6" s="71">
        <v>6202</v>
      </c>
      <c r="F6" s="84">
        <v>5487</v>
      </c>
      <c r="G6" s="12">
        <v>3588</v>
      </c>
      <c r="H6" s="12">
        <v>4445</v>
      </c>
      <c r="I6" s="12">
        <v>19722</v>
      </c>
      <c r="K6" s="66"/>
      <c r="L6" s="66"/>
      <c r="M6" s="92"/>
      <c r="N6" s="92"/>
      <c r="O6" s="92"/>
    </row>
    <row r="7" spans="1:15" ht="12.75">
      <c r="A7" s="28" t="s">
        <v>221</v>
      </c>
      <c r="B7" s="28" t="s">
        <v>222</v>
      </c>
      <c r="C7" s="28"/>
      <c r="D7" s="1" t="str">
        <f>IF($A$3=1,B7,A7)</f>
        <v>Donation vedrørende Estland</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Salg af aktiver tidligere modtaget som sikkerhedsstillelse</v>
      </c>
      <c r="E8" s="72">
        <v>0</v>
      </c>
      <c r="F8" s="96">
        <v>0</v>
      </c>
      <c r="G8" s="44">
        <v>0</v>
      </c>
      <c r="H8" s="44">
        <v>217</v>
      </c>
      <c r="I8" s="44">
        <f t="shared" si="1"/>
        <v>217</v>
      </c>
      <c r="K8" s="66"/>
      <c r="L8" s="66"/>
      <c r="M8" s="92"/>
      <c r="N8" s="92"/>
      <c r="O8" s="92"/>
    </row>
    <row r="9" spans="1:15" ht="12.75">
      <c r="A9" s="28" t="s">
        <v>230</v>
      </c>
      <c r="B9" s="28" t="s">
        <v>224</v>
      </c>
      <c r="C9" s="28"/>
      <c r="D9" s="1" t="str">
        <f t="shared" si="0"/>
        <v>Integrationsomkostninger vedrørende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Salg af inkassosager</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værdijustering</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Engangsposter i alt</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Justeret resultat før skat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Nettorenteindtægter</v>
      </c>
      <c r="E19" s="72">
        <v>0</v>
      </c>
      <c r="F19" s="44">
        <v>0</v>
      </c>
      <c r="G19" s="44">
        <v>0</v>
      </c>
      <c r="H19" s="99">
        <v>0</v>
      </c>
      <c r="I19" s="40">
        <f aca="true" t="shared" si="3" ref="I19:I27">SUM(E19:H19)</f>
        <v>0</v>
      </c>
    </row>
    <row r="20" spans="1:9" ht="12.75">
      <c r="A20" s="28" t="s">
        <v>206</v>
      </c>
      <c r="B20" s="100" t="s">
        <v>207</v>
      </c>
      <c r="C20" s="28"/>
      <c r="D20" s="1" t="str">
        <f t="shared" si="2"/>
        <v>Nettogebyrindtægter</v>
      </c>
      <c r="E20" s="72">
        <v>0</v>
      </c>
      <c r="F20" s="44">
        <v>0</v>
      </c>
      <c r="G20" s="44">
        <v>0</v>
      </c>
      <c r="H20" s="70">
        <v>0</v>
      </c>
      <c r="I20" s="40">
        <f t="shared" si="3"/>
        <v>0</v>
      </c>
    </row>
    <row r="21" spans="1:9" ht="12.75">
      <c r="A21" s="28" t="s">
        <v>56</v>
      </c>
      <c r="B21" s="30" t="s">
        <v>84</v>
      </c>
      <c r="C21" s="28"/>
      <c r="D21" s="1" t="str">
        <f t="shared" si="2"/>
        <v>Handelsindtægter</v>
      </c>
      <c r="E21" s="74">
        <v>0</v>
      </c>
      <c r="F21" s="44">
        <v>0</v>
      </c>
      <c r="G21" s="44">
        <v>0</v>
      </c>
      <c r="H21" s="68">
        <f>H8</f>
        <v>217</v>
      </c>
      <c r="I21" s="40">
        <f t="shared" si="3"/>
        <v>217</v>
      </c>
    </row>
    <row r="22" spans="1:9" ht="12.75">
      <c r="A22" s="28" t="s">
        <v>57</v>
      </c>
      <c r="B22" s="30" t="s">
        <v>85</v>
      </c>
      <c r="C22" s="28"/>
      <c r="D22" s="1" t="str">
        <f t="shared" si="2"/>
        <v>Øvrige indtægter</v>
      </c>
      <c r="E22" s="74">
        <v>0</v>
      </c>
      <c r="F22" s="44">
        <v>0</v>
      </c>
      <c r="G22" s="44">
        <v>0</v>
      </c>
      <c r="H22" s="68">
        <v>0</v>
      </c>
      <c r="I22" s="40">
        <f t="shared" si="3"/>
        <v>0</v>
      </c>
    </row>
    <row r="23" spans="1:10" ht="12.75">
      <c r="A23" s="28" t="s">
        <v>59</v>
      </c>
      <c r="B23" s="30" t="s">
        <v>87</v>
      </c>
      <c r="C23" s="28"/>
      <c r="D23" s="10" t="str">
        <f t="shared" si="2"/>
        <v>Indtægter i alt</v>
      </c>
      <c r="E23" s="75">
        <f>SUM(E19:E22)</f>
        <v>0</v>
      </c>
      <c r="F23" s="21">
        <f>SUM(F19:F22)</f>
        <v>0</v>
      </c>
      <c r="G23" s="21">
        <f>SUM(G19:G22)</f>
        <v>0</v>
      </c>
      <c r="H23" s="21">
        <f>SUM(H19:H22)</f>
        <v>217</v>
      </c>
      <c r="I23" s="21">
        <f t="shared" si="3"/>
        <v>217</v>
      </c>
      <c r="J23" s="22"/>
    </row>
    <row r="24" spans="1:9" ht="12.75">
      <c r="A24" s="28" t="s">
        <v>60</v>
      </c>
      <c r="B24" s="30" t="s">
        <v>88</v>
      </c>
      <c r="C24" s="28"/>
      <c r="D24" s="65" t="str">
        <f t="shared" si="2"/>
        <v>Omkostninger</v>
      </c>
      <c r="E24" s="97">
        <f>E9</f>
        <v>-9</v>
      </c>
      <c r="F24" s="21">
        <f>F9</f>
        <v>-21</v>
      </c>
      <c r="G24" s="21">
        <f>G7+G9</f>
        <v>-1522</v>
      </c>
      <c r="H24" s="97">
        <f>H9</f>
        <v>-125</v>
      </c>
      <c r="I24" s="21">
        <f t="shared" si="3"/>
        <v>-1677</v>
      </c>
    </row>
    <row r="25" spans="1:9" ht="12.75">
      <c r="A25" s="28" t="s">
        <v>161</v>
      </c>
      <c r="B25" s="64" t="s">
        <v>162</v>
      </c>
      <c r="C25" s="28"/>
      <c r="D25" s="65" t="str">
        <f t="shared" si="2"/>
        <v>Nedskrivninger</v>
      </c>
      <c r="E25" s="97">
        <v>0</v>
      </c>
      <c r="F25" s="21">
        <v>0</v>
      </c>
      <c r="G25" s="21">
        <v>0</v>
      </c>
      <c r="H25" s="97">
        <f>H10</f>
        <v>116</v>
      </c>
      <c r="I25" s="21">
        <f t="shared" si="3"/>
        <v>116</v>
      </c>
    </row>
    <row r="26" spans="1:9" ht="12.75">
      <c r="A26" s="28" t="s">
        <v>227</v>
      </c>
      <c r="B26" s="64" t="s">
        <v>228</v>
      </c>
      <c r="C26" s="28"/>
      <c r="D26" s="101" t="str">
        <f t="shared" si="2"/>
        <v>Resultat før skat, Non-core</v>
      </c>
      <c r="E26" s="97">
        <v>0</v>
      </c>
      <c r="F26" s="21">
        <v>0</v>
      </c>
      <c r="G26" s="21">
        <v>0</v>
      </c>
      <c r="H26" s="97">
        <f>H11</f>
        <v>-200</v>
      </c>
      <c r="I26" s="21">
        <f t="shared" si="3"/>
        <v>-200</v>
      </c>
    </row>
    <row r="27" spans="1:9" ht="13.5" thickBot="1">
      <c r="A27" s="28" t="s">
        <v>61</v>
      </c>
      <c r="B27" s="30" t="s">
        <v>89</v>
      </c>
      <c r="C27" s="28"/>
      <c r="D27" s="35" t="str">
        <f t="shared" si="2"/>
        <v>Effekt på resultat før skat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39"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2019-01-18T14:41:31Z</cp:lastPrinted>
  <dcterms:created xsi:type="dcterms:W3CDTF">2006-03-01T15:08:52Z</dcterms:created>
  <dcterms:modified xsi:type="dcterms:W3CDTF">2019-04-26T13:01:05Z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