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11685" tabRatio="343" activeTab="1"/>
  </bookViews>
  <sheets>
    <sheet name="Disclamer"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2005" sheetId="16" r:id="rId16"/>
  </sheets>
  <externalReferences>
    <externalReference r:id="rId19"/>
  </externalReferences>
  <definedNames>
    <definedName name="EksterneData_1" localSheetId="15">'2005'!$D$5:$I$26</definedName>
    <definedName name="EksterneData_1" localSheetId="14">'2006'!$D$5:$I$18</definedName>
    <definedName name="EksterneData_1" localSheetId="13">'2007'!$D$5:$I$16</definedName>
    <definedName name="EksterneData_1" localSheetId="12">'2008'!$D$5:$I$18</definedName>
    <definedName name="EksterneData_1" localSheetId="11">'2009'!$D$5:$I$23</definedName>
    <definedName name="EksterneData_1" localSheetId="10">'2010'!$D$5:$I$19</definedName>
    <definedName name="EksterneData_1" localSheetId="9">'2011'!$D$5:$I$19</definedName>
    <definedName name="EksterneData_1" localSheetId="8">'2012'!$D$5:$I$20</definedName>
    <definedName name="EksterneData_1" localSheetId="7">'2013'!$D$5:$I$16</definedName>
    <definedName name="EksterneData_1" localSheetId="6">'2014'!$D$5:$I$17</definedName>
    <definedName name="EksterneData_1" localSheetId="5">'2015'!$D$5:$I$12</definedName>
    <definedName name="EksterneData_1" localSheetId="4">'2016'!$D$5:$I$15</definedName>
    <definedName name="EksterneData_1" localSheetId="3">'2017'!$D$5:$I$9</definedName>
    <definedName name="EksterneData_1" localSheetId="2">'2018'!$D$5:$I$13</definedName>
    <definedName name="EksterneData_1" localSheetId="1">'2019'!$D$5:$I$13</definedName>
    <definedName name="fff">'[1]Balance_sheet'!$B$6:$G$40</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3">'2007'!$C$1:$J$29</definedName>
    <definedName name="_xlnm.Print_Area" localSheetId="12">'2008'!$C$1:$J$31</definedName>
  </definedNames>
  <calcPr fullCalcOnLoad="1"/>
</workbook>
</file>

<file path=xl/sharedStrings.xml><?xml version="1.0" encoding="utf-8"?>
<sst xmlns="http://schemas.openxmlformats.org/spreadsheetml/2006/main" count="822" uniqueCount="242">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</sst>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2">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tabSelected="1"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106</v>
      </c>
      <c r="K5" s="92"/>
      <c r="L5" s="92"/>
      <c r="M5" s="92"/>
      <c r="N5" s="92"/>
      <c r="O5" s="92"/>
    </row>
    <row r="6" spans="1:15" ht="12.75">
      <c r="A6" s="28" t="s">
        <v>0</v>
      </c>
      <c r="B6" s="28" t="s">
        <v>67</v>
      </c>
      <c r="C6" s="28"/>
      <c r="D6" s="79" t="str">
        <f>IF($A$3=1,B6,A6)</f>
        <v>Reported pre-tax profit</v>
      </c>
      <c r="E6" s="71">
        <v>4012</v>
      </c>
      <c r="F6" s="84">
        <v>4757</v>
      </c>
      <c r="G6" s="12"/>
      <c r="H6" s="12"/>
      <c r="I6" s="12">
        <f>SUM(E6:H6)</f>
        <v>8769</v>
      </c>
      <c r="K6" s="66"/>
      <c r="L6" s="66"/>
      <c r="M6" s="92"/>
      <c r="N6" s="92"/>
      <c r="O6" s="92"/>
    </row>
    <row r="7" spans="1:15" ht="12.75">
      <c r="A7" s="28" t="s">
        <v>234</v>
      </c>
      <c r="B7" s="28" t="s">
        <v>235</v>
      </c>
      <c r="C7" s="28"/>
      <c r="D7" s="1" t="str">
        <f>IF($A$3=1,B7,A7)</f>
        <v>Change in VA add-on to discount curve at Danica</v>
      </c>
      <c r="E7" s="72">
        <v>-140</v>
      </c>
      <c r="F7" s="96">
        <v>0</v>
      </c>
      <c r="G7" s="44"/>
      <c r="H7" s="44"/>
      <c r="I7" s="44">
        <f>SUM(E7:H7)</f>
        <v>-140</v>
      </c>
      <c r="K7" s="66"/>
      <c r="L7" s="66"/>
      <c r="M7" s="92"/>
      <c r="N7" s="92"/>
      <c r="O7" s="92"/>
    </row>
    <row r="8" spans="1:15" ht="12.75">
      <c r="A8" s="28" t="s">
        <v>225</v>
      </c>
      <c r="B8" s="28" t="s">
        <v>226</v>
      </c>
      <c r="C8" s="28"/>
      <c r="D8" s="1" t="str">
        <f>IF($A$3=1,B8,A8)</f>
        <v>Non-core value adjustment</v>
      </c>
      <c r="E8" s="72">
        <v>-300</v>
      </c>
      <c r="F8" s="96">
        <v>0</v>
      </c>
      <c r="G8" s="44"/>
      <c r="H8" s="44"/>
      <c r="I8" s="44">
        <f>SUM(E8:H8)</f>
        <v>-300</v>
      </c>
      <c r="K8" s="66"/>
      <c r="L8" s="66"/>
      <c r="M8" s="92"/>
      <c r="N8" s="92"/>
      <c r="O8" s="92"/>
    </row>
    <row r="9" spans="1:15" ht="12.75">
      <c r="A9" s="28" t="s">
        <v>236</v>
      </c>
      <c r="B9" s="28" t="s">
        <v>237</v>
      </c>
      <c r="C9" s="28"/>
      <c r="D9" s="1" t="str">
        <f>IF($A$3=1,B9,A9)</f>
        <v>Sale of Danica Pension Sweden</v>
      </c>
      <c r="E9" s="72">
        <v>0</v>
      </c>
      <c r="F9" s="96">
        <v>1300</v>
      </c>
      <c r="G9" s="44"/>
      <c r="H9" s="44"/>
      <c r="I9" s="44">
        <f>SUM(E9:H9)</f>
        <v>1300</v>
      </c>
      <c r="K9" s="66"/>
      <c r="L9" s="66"/>
      <c r="M9" s="92"/>
      <c r="N9" s="92"/>
      <c r="O9" s="92"/>
    </row>
    <row r="10" spans="1:15" ht="12.75">
      <c r="A10" s="28" t="s">
        <v>238</v>
      </c>
      <c r="B10" s="28" t="s">
        <v>239</v>
      </c>
      <c r="C10" s="28"/>
      <c r="D10" s="1" t="str">
        <f>IF($A$3=1,B10,A10)</f>
        <v>Flexinvest Fri compensation</v>
      </c>
      <c r="E10" s="72">
        <v>0</v>
      </c>
      <c r="F10" s="96">
        <v>-400</v>
      </c>
      <c r="G10" s="44"/>
      <c r="H10" s="44"/>
      <c r="I10" s="44">
        <f>SUM(E10:H10)</f>
        <v>-400</v>
      </c>
      <c r="K10" s="66"/>
      <c r="L10" s="66"/>
      <c r="M10" s="92"/>
      <c r="N10" s="92"/>
      <c r="O10" s="92"/>
    </row>
    <row r="11" spans="1:15" ht="12.75">
      <c r="A11" s="28" t="s">
        <v>241</v>
      </c>
      <c r="B11" s="28" t="s">
        <v>240</v>
      </c>
      <c r="C11" s="28"/>
      <c r="D11" s="1" t="str">
        <f>IF($A$3=1,B11,A11)</f>
        <v>Non-core VAT adjustment</v>
      </c>
      <c r="E11" s="72">
        <v>0</v>
      </c>
      <c r="F11" s="96">
        <v>200</v>
      </c>
      <c r="G11" s="44"/>
      <c r="H11" s="44"/>
      <c r="I11" s="44">
        <f>SUM(E11:H11)</f>
        <v>200</v>
      </c>
      <c r="K11" s="66"/>
      <c r="L11" s="66"/>
      <c r="M11" s="92"/>
      <c r="N11" s="92"/>
      <c r="O11" s="92"/>
    </row>
    <row r="12" spans="1:12" ht="12" customHeight="1">
      <c r="A12" s="28" t="s">
        <v>8</v>
      </c>
      <c r="B12" s="28" t="s">
        <v>72</v>
      </c>
      <c r="C12" s="28"/>
      <c r="D12" s="10" t="str">
        <f>IF($A$3=1,B12,A12)</f>
        <v>One-off items, in sum</v>
      </c>
      <c r="E12" s="75">
        <f>SUM(E7:E11)</f>
        <v>-440</v>
      </c>
      <c r="F12" s="97">
        <f>SUM(F7:F11)</f>
        <v>1100</v>
      </c>
      <c r="G12" s="97"/>
      <c r="H12" s="97"/>
      <c r="I12" s="21">
        <f>SUM(E12:H12)</f>
        <v>660</v>
      </c>
      <c r="L12" s="22"/>
    </row>
    <row r="13" spans="1:11" ht="13.5" thickBot="1">
      <c r="A13" s="28" t="s">
        <v>49</v>
      </c>
      <c r="B13" s="28" t="s">
        <v>82</v>
      </c>
      <c r="C13" s="28"/>
      <c r="D13" s="35" t="str">
        <f>IF($A$3=1,B13,A13)</f>
        <v>Adjusted pre-tax profit</v>
      </c>
      <c r="E13" s="73">
        <f>E6-E12</f>
        <v>4452</v>
      </c>
      <c r="F13" s="73">
        <f>F6-F12</f>
        <v>3657</v>
      </c>
      <c r="G13" s="73"/>
      <c r="H13" s="73"/>
      <c r="I13" s="73">
        <f>I6-I12</f>
        <v>8109</v>
      </c>
      <c r="K13" s="22"/>
    </row>
    <row r="14" ht="13.5" thickTop="1"/>
    <row r="15" spans="5:7" ht="12.75">
      <c r="E15" s="22"/>
      <c r="F15" s="22"/>
      <c r="G15" s="22"/>
    </row>
    <row r="17" spans="4:9" ht="12.75">
      <c r="D17" s="27" t="str">
        <f>D4</f>
        <v>2019 (DKK m)</v>
      </c>
      <c r="E17" s="6"/>
      <c r="F17" s="5"/>
      <c r="G17" s="5"/>
      <c r="H17" s="5"/>
      <c r="I17" s="5"/>
    </row>
    <row r="18" spans="4:9" ht="12.75">
      <c r="D18" s="7"/>
      <c r="E18" s="8" t="str">
        <f>E5</f>
        <v>Q1 </v>
      </c>
      <c r="F18" s="9" t="str">
        <f>F5</f>
        <v>Q2 </v>
      </c>
      <c r="G18" s="9" t="str">
        <f>G5</f>
        <v>Q3 </v>
      </c>
      <c r="H18" s="9" t="str">
        <f>H5</f>
        <v>Q4 </v>
      </c>
      <c r="I18" s="9" t="str">
        <f>I5</f>
        <v>YTD</v>
      </c>
    </row>
    <row r="19" spans="1:9" ht="12.75">
      <c r="A19" s="28" t="s">
        <v>55</v>
      </c>
      <c r="B19" s="30" t="s">
        <v>83</v>
      </c>
      <c r="C19" s="28"/>
      <c r="D19" s="1" t="str">
        <f aca="true" t="shared" si="0" ref="D19:D27">IF($A$3=1,B19,A19)</f>
        <v>Net interest income</v>
      </c>
      <c r="E19" s="72">
        <v>0</v>
      </c>
      <c r="F19" s="44">
        <v>0</v>
      </c>
      <c r="G19" s="44"/>
      <c r="H19" s="99"/>
      <c r="I19" s="40">
        <f aca="true" t="shared" si="1" ref="I19:I27">SUM(E19:H19)</f>
        <v>0</v>
      </c>
    </row>
    <row r="20" spans="1:9" ht="12.75">
      <c r="A20" s="28" t="s">
        <v>206</v>
      </c>
      <c r="B20" s="100" t="s">
        <v>207</v>
      </c>
      <c r="C20" s="28"/>
      <c r="D20" s="1" t="str">
        <f t="shared" si="0"/>
        <v>Net fee income</v>
      </c>
      <c r="E20" s="72">
        <v>0</v>
      </c>
      <c r="F20" s="44">
        <f>-180</f>
        <v>-180</v>
      </c>
      <c r="G20" s="44"/>
      <c r="H20" s="70"/>
      <c r="I20" s="40">
        <f t="shared" si="1"/>
        <v>-180</v>
      </c>
    </row>
    <row r="21" spans="1:9" ht="12.75">
      <c r="A21" s="28" t="s">
        <v>56</v>
      </c>
      <c r="B21" s="30" t="s">
        <v>84</v>
      </c>
      <c r="C21" s="28"/>
      <c r="D21" s="1" t="str">
        <f t="shared" si="0"/>
        <v>Net trading income</v>
      </c>
      <c r="E21" s="74">
        <f>E7</f>
        <v>-140</v>
      </c>
      <c r="F21" s="44">
        <v>0</v>
      </c>
      <c r="G21" s="44"/>
      <c r="H21" s="68"/>
      <c r="I21" s="40">
        <f t="shared" si="1"/>
        <v>-140</v>
      </c>
    </row>
    <row r="22" spans="1:9" ht="12.75">
      <c r="A22" s="28" t="s">
        <v>57</v>
      </c>
      <c r="B22" s="30" t="s">
        <v>85</v>
      </c>
      <c r="C22" s="28"/>
      <c r="D22" s="1" t="str">
        <f t="shared" si="0"/>
        <v>Other income</v>
      </c>
      <c r="E22" s="74">
        <v>0</v>
      </c>
      <c r="F22" s="44">
        <f>F9</f>
        <v>1300</v>
      </c>
      <c r="G22" s="44"/>
      <c r="H22" s="68"/>
      <c r="I22" s="40">
        <f t="shared" si="1"/>
        <v>1300</v>
      </c>
    </row>
    <row r="23" spans="1:10" ht="12.75">
      <c r="A23" s="28" t="s">
        <v>59</v>
      </c>
      <c r="B23" s="30" t="s">
        <v>87</v>
      </c>
      <c r="C23" s="28"/>
      <c r="D23" s="10" t="str">
        <f t="shared" si="0"/>
        <v>Revenues, in sum</v>
      </c>
      <c r="E23" s="75">
        <f>SUM(E19:E22)</f>
        <v>-140</v>
      </c>
      <c r="F23" s="21">
        <f>SUM(F19:F22)</f>
        <v>1120</v>
      </c>
      <c r="G23" s="21"/>
      <c r="H23" s="21"/>
      <c r="I23" s="21">
        <f t="shared" si="1"/>
        <v>980</v>
      </c>
      <c r="J23" s="22"/>
    </row>
    <row r="24" spans="1:9" ht="12.75">
      <c r="A24" s="28" t="s">
        <v>60</v>
      </c>
      <c r="B24" s="30" t="s">
        <v>88</v>
      </c>
      <c r="C24" s="28"/>
      <c r="D24" s="65" t="str">
        <f t="shared" si="0"/>
        <v>Costs</v>
      </c>
      <c r="E24" s="97">
        <v>0</v>
      </c>
      <c r="F24" s="21">
        <f>F10-F20</f>
        <v>-220</v>
      </c>
      <c r="G24" s="21"/>
      <c r="H24" s="97"/>
      <c r="I24" s="21">
        <f t="shared" si="1"/>
        <v>-220</v>
      </c>
    </row>
    <row r="25" spans="1:9" ht="12.75">
      <c r="A25" s="28" t="s">
        <v>161</v>
      </c>
      <c r="B25" s="64" t="s">
        <v>162</v>
      </c>
      <c r="C25" s="28"/>
      <c r="D25" s="65" t="str">
        <f t="shared" si="0"/>
        <v>Impairments</v>
      </c>
      <c r="E25" s="97">
        <v>0</v>
      </c>
      <c r="F25" s="21">
        <v>0</v>
      </c>
      <c r="G25" s="21"/>
      <c r="H25" s="97"/>
      <c r="I25" s="21">
        <f t="shared" si="1"/>
        <v>0</v>
      </c>
    </row>
    <row r="26" spans="1:9" ht="12.75">
      <c r="A26" s="28" t="s">
        <v>227</v>
      </c>
      <c r="B26" s="64" t="s">
        <v>228</v>
      </c>
      <c r="C26" s="28"/>
      <c r="D26" s="101" t="str">
        <f t="shared" si="0"/>
        <v>Profit before tax, Non-core</v>
      </c>
      <c r="E26" s="97">
        <f>E8</f>
        <v>-300</v>
      </c>
      <c r="F26" s="21">
        <f>F11</f>
        <v>200</v>
      </c>
      <c r="G26" s="21"/>
      <c r="H26" s="97"/>
      <c r="I26" s="21">
        <f t="shared" si="1"/>
        <v>-100</v>
      </c>
    </row>
    <row r="27" spans="1:9" ht="13.5" thickBot="1">
      <c r="A27" s="28" t="s">
        <v>61</v>
      </c>
      <c r="B27" s="30" t="s">
        <v>89</v>
      </c>
      <c r="C27" s="28"/>
      <c r="D27" s="35" t="str">
        <f t="shared" si="0"/>
        <v>Effect on pre-tax profit</v>
      </c>
      <c r="E27" s="73">
        <f>SUM(E23:E26)</f>
        <v>-440</v>
      </c>
      <c r="F27" s="73">
        <f>SUM(F23:F26)</f>
        <v>1100</v>
      </c>
      <c r="G27" s="73"/>
      <c r="H27" s="73"/>
      <c r="I27" s="73">
        <f t="shared" si="1"/>
        <v>660</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3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39"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2019-01-18T14:41:31Z</cp:lastPrinted>
  <dcterms:created xsi:type="dcterms:W3CDTF">2006-03-01T15:08:52Z</dcterms:created>
  <dcterms:modified xsi:type="dcterms:W3CDTF">2019-07-15T14:16:40Z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