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6525" tabRatio="343" activeTab="0"/>
  </bookViews>
  <sheets>
    <sheet name="Disclamer"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s>
  <externalReferences>
    <externalReference r:id="rId22"/>
    <externalReference r:id="rId23"/>
  </externalReferences>
  <definedNames>
    <definedName name="EksterneData_1" localSheetId="18">'2005'!$D$5:$I$26</definedName>
    <definedName name="EksterneData_1" localSheetId="17">'2006'!$D$5:$I$18</definedName>
    <definedName name="EksterneData_1" localSheetId="16">'2007'!$D$5:$I$16</definedName>
    <definedName name="EksterneData_1" localSheetId="15">'2008'!$D$5:$I$18</definedName>
    <definedName name="EksterneData_1" localSheetId="14">'2009'!$D$5:$I$23</definedName>
    <definedName name="EksterneData_1" localSheetId="13">'2010'!$D$5:$I$19</definedName>
    <definedName name="EksterneData_1" localSheetId="12">'2011'!$D$5:$I$19</definedName>
    <definedName name="EksterneData_1" localSheetId="11">'2012'!$D$5:$I$20</definedName>
    <definedName name="EksterneData_1" localSheetId="10">'2013'!$D$5:$I$16</definedName>
    <definedName name="EksterneData_1" localSheetId="9">'2014'!$D$5:$I$17</definedName>
    <definedName name="EksterneData_1" localSheetId="8">'2015'!$D$5:$I$12</definedName>
    <definedName name="EksterneData_1" localSheetId="7">'2016'!$D$5:$I$15</definedName>
    <definedName name="EksterneData_1" localSheetId="6">'2017'!$D$5:$I$9</definedName>
    <definedName name="EksterneData_1" localSheetId="5">'2018'!$D$5:$I$13</definedName>
    <definedName name="EksterneData_1" localSheetId="4">'2019'!$D$5:$I$21</definedName>
    <definedName name="EksterneData_1" localSheetId="3">'2020'!$D$5:$I$15</definedName>
    <definedName name="EksterneData_1" localSheetId="2">'2021'!$D$5:$I$15</definedName>
    <definedName name="EksterneData_1" localSheetId="1">'2022'!$D$5:$I$12</definedName>
    <definedName name="EksterneData_2" localSheetId="2">'2021'!$D$5:$I$15</definedName>
    <definedName name="fff">'[1]Balance_sheet'!$B$6:$G$40</definedName>
    <definedName name="Per_Share" localSheetId="13">#REF!</definedName>
    <definedName name="Per_Share" localSheetId="12">#REF!</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#REF!</definedName>
    <definedName name="PL_legal" localSheetId="13">#REF!</definedName>
    <definedName name="PL_legal" localSheetId="12">#REF!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#REF!</definedName>
    <definedName name="_xlnm.Print_Area" localSheetId="16">'2007'!$C$1:$J$29</definedName>
    <definedName name="_xlnm.Print_Area" localSheetId="15">'2008'!$C$1:$J$31</definedName>
  </definedNames>
  <calcPr fullCalcOnLoad="1"/>
</workbook>
</file>

<file path=xl/sharedStrings.xml><?xml version="1.0" encoding="utf-8"?>
<sst xmlns="http://schemas.openxmlformats.org/spreadsheetml/2006/main" count="996" uniqueCount="302">
  <si>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</si>
  <si>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</si>
  <si>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</si>
  <si>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</si>
  <si>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</si>
  <si>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</si>
  <si>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</si>
  <si>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</si>
  <si>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</si>
  <si>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</si>
  <si>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</si>
  <si>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</si>
  <si>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</si>
  <si>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</si>
  <si>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</si>
  <si>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</si>
  <si>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</si>
  <si>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</si>
  <si>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</si>
  <si>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</si>
  <si>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</si>
  <si>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</si>
  <si>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</si>
  <si>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</si>
  <si>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</si>
  <si>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</si>
  <si>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</si>
  <si>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</si>
  <si>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</si>
  <si>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</si>
  <si>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</si>
  <si>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</si>
  <si>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</si>
  <si>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</si>
  <si>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</si>
  <si>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</si>
  <si>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</si>
  <si>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</si>
  <si>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</si>
  <si>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</si>
  <si>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</si>
  <si>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</si>
  <si>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</si>
  <si>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</si>
  <si>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</si>
  <si>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</si>
  <si>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</si>
  <si>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</si>
  <si>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</si>
  <si>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</si>
  <si>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</si>
  <si>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</si>
  <si>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</si>
  <si>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</si>
  <si>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</si>
  <si>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</si>
  <si>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</si>
  <si>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</si>
  <si>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</si>
  <si>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</si>
  <si>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</si>
  <si>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</si>
  <si>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</si>
  <si>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</si>
  <si>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</si>
  <si>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</si>
  <si>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</si>
  <si>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</si>
  <si>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</si>
  <si>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</si>
  <si>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</si>
  <si>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</si>
  <si>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</si>
  <si>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</si>
  <si>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</si>
  <si>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</si>
  <si>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</si>
  <si>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</si>
  <si>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</si>
  <si>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</si>
  <si>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</si>
  <si>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</si>
  <si>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</si>
  <si>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</si>
  <si>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</si>
  <si>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</si>
  <si>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</si>
  <si>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</si>
  <si>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</si>
  <si>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</si>
  <si>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</si>
  <si>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</si>
  <si>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</si>
  <si>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</si>
  <si>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</si>
  <si>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</si>
  <si>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</si>
  <si>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</si>
  <si>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</si>
  <si>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</si>
  <si>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</si>
  <si>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</si>
  <si>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</si>
  <si>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</si>
  <si>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</si>
  <si>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</si>
  <si>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</si>
  <si>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</si>
  <si>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</si>
  <si>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</si>
  <si>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</si>
  <si>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</si>
  <si>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</si>
  <si>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</si>
  <si>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</si>
  <si>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</si>
  <si>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</si>
  <si>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</si>
  <si>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</si>
  <si>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</si>
  <si>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</si>
  <si>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</si>
  <si>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</si>
  <si>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</si>
  <si>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</si>
  <si>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</si>
  <si>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</si>
  <si>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</si>
  <si>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</si>
  <si>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</si>
  <si>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</si>
  <si>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</si>
  <si>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</si>
  <si>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</si>
  <si>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</si>
  <si>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</si>
  <si>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</si>
  <si>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</si>
  <si>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</si>
  <si>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</si>
  <si>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</si>
  <si>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</si>
  <si>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</si>
  <si>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</si>
  <si>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</si>
  <si>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</si>
  <si>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</si>
  <si>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</si>
  <si>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</si>
  <si>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</si>
  <si>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</si>
  <si>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</si>
  <si>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</si>
  <si>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</si>
  <si>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</si>
  <si>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</si>
  <si>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</si>
  <si>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</si>
  <si>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</si>
  <si>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</si>
  <si>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</si>
  <si>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</si>
  <si>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</si>
  <si>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</si>
  <si>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</si>
  <si>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</si>
  <si>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</si>
  <si>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</si>
  <si>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</si>
  <si>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</si>
  <si>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</si>
  <si>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</si>
  <si>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</si>
  <si>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</si>
  <si>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</si>
  <si>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</si>
  <si>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</si>
  <si>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</si>
  <si>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</si>
  <si>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</si>
  <si>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</si>
  <si>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</si>
  <si>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</si>
  <si>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</si>
  <si>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</si>
  <si>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</si>
  <si>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</si>
  <si>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</si>
  <si>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</si>
  <si>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</si>
  <si>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</si>
  <si>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</si>
  <si>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</si>
  <si>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</si>
  <si>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</si>
  <si>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</si>
  <si>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</si>
  <si>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</si>
  <si>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</si>
  <si>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</si>
  <si>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</si>
  <si>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</si>
  <si>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</si>
  <si>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</si>
  <si>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</si>
  <si>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</si>
  <si>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</si>
  <si>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</si>
  <si>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</si>
  <si>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</si>
  <si>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</si>
  <si>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</si>
  <si>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</si>
  <si>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</si>
  <si>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</si>
  <si>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</si>
  <si>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</si>
  <si>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</si>
  <si>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</si>
  <si>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</si>
  <si>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</si>
  <si>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</si>
  <si>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</si>
  <si>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</si>
  <si>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</si>
  <si>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</si>
  <si>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</si>
  <si>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</si>
  <si>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</si>
  <si>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</si>
  <si>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</si>
  <si>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</si>
  <si>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</si>
  <si>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</si>
  <si>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</si>
  <si>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</si>
  <si>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</si>
  <si>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</si>
  <si>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</si>
  <si>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</si>
  <si>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</si>
  <si>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</si>
  <si>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</si>
  <si>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</si>
  <si>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</si>
  <si>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</si>
  <si>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</si>
  <si>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</si>
  <si>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</si>
  <si>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</si>
  <si>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</si>
  <si>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</si>
  <si>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</si>
  <si>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</si>
  <si>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</si>
  <si>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</si>
  <si>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</si>
  <si>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</si>
  <si>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</si>
  <si>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</si>
  <si>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</si>
  <si>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</si>
  <si>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</si>
  <si>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</si>
  <si>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</si>
  <si>
    <t>Provision for yield tax on Health &amp; Accident at Danica Pension</t>
  </si>
  <si>
    <t>Hensættelse til afkastskat på syge- og ulykkesforretning i Danica Pension</t>
  </si>
  <si>
    <t>Write-down of intangible assets</t>
  </si>
  <si>
    <t>Nedskrivning af immaterialle aktiver</t>
  </si>
  <si>
    <t>Correction of income from bonds held in liquidity portfolio (NII effect)</t>
  </si>
  <si>
    <t>Correction of income from bonds held in liquidity portfolio (trading effect)</t>
  </si>
  <si>
    <t>Korrigering af indtægter fra obligationer i likviditetsporteføljen (trading-effekt)</t>
  </si>
  <si>
    <t>Korrigering af indtægter fra obligationer i likviditetsporteføljen (NII-effekt)</t>
  </si>
  <si>
    <t>Clean-up of accounting balances at Danica Pension</t>
  </si>
  <si>
    <t>Oprydning i regnskabsbalancer i Danica Pension</t>
  </si>
  <si>
    <t>Tax one-off: Removed tax deductibility on certain expenses</t>
  </si>
  <si>
    <t>Engangspost på skat: Fjernet skattefradrag på visse omkostninger</t>
  </si>
  <si>
    <t>Corrected elimination etc.</t>
  </si>
  <si>
    <t>Korrigeret eliminering etc.</t>
  </si>
  <si>
    <t>2021 (DKK m)</t>
  </si>
  <si>
    <t>Gain on sale of Visa C shares</t>
  </si>
  <si>
    <t>Gevinst salg Visa C aktier</t>
  </si>
  <si>
    <t>Provision for home office allowance</t>
  </si>
  <si>
    <t>Hensættelse til tilskud til hjemmekontor</t>
  </si>
  <si>
    <t>Provision for pension yield tax in Danica H&amp;A</t>
  </si>
  <si>
    <t>Hensættelse ændret metode vedr. PAL skat i Danica SUL</t>
  </si>
  <si>
    <t>Provision for upcoming changes in the VAT setup following ruling from ECJ</t>
  </si>
  <si>
    <t>Resultat af forsikringsaktiviteter</t>
  </si>
  <si>
    <t>Fremtidigt ophør af moms gruppe</t>
  </si>
  <si>
    <t>Gain: Sale of shares in Aiia to Mastercard</t>
  </si>
  <si>
    <t>Business travellers tax</t>
  </si>
  <si>
    <t>Business travellers tax - NII effect</t>
  </si>
  <si>
    <t>Salg af Aiia til Mastercard</t>
  </si>
  <si>
    <t>Beskatning af forretningsrejsende</t>
  </si>
  <si>
    <t>Beskatning af forretningsrejsende - rente effekt</t>
  </si>
  <si>
    <t>2022 (DKK m)</t>
  </si>
  <si>
    <t>Gain from sale of international private banking activities in Luxembourg</t>
  </si>
  <si>
    <t>Gevinst salg af internationale private banking-aktiviteter i Luxembourg</t>
  </si>
  <si>
    <t>Gain from sale of Danica Norway</t>
  </si>
  <si>
    <t>Gevinst ved salg af Danica pensionsaktiviteter i Norge</t>
  </si>
  <si>
    <t xml:space="preserve">PMA for potential lower recovery rates from debt collection </t>
  </si>
  <si>
    <t>Ledelsskøn for nedskriver relateret til mulig lavere recovery rate i kundesager vedr. gældsinddrivelse</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</si>
</sst>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2"/>
    </font>
    <font>
      <sz val="10"/>
      <color indexed="56"/>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7">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8"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xf numFmtId="0" fontId="3" fillId="33" borderId="0" xfId="57" applyFont="1" applyFill="1">
      <alignment/>
      <protection/>
    </xf>
    <xf numFmtId="0" fontId="6" fillId="34" borderId="0" xfId="57" applyFont="1" applyFill="1" applyAlignment="1">
      <alignment horizontal="left"/>
      <protection/>
    </xf>
    <xf numFmtId="0" fontId="6" fillId="34" borderId="11" xfId="57" applyFont="1" applyFill="1" applyBorder="1">
      <alignment/>
      <protection/>
    </xf>
    <xf numFmtId="0" fontId="6" fillId="34" borderId="0" xfId="57" applyFont="1" applyFill="1">
      <alignment/>
      <protection/>
    </xf>
    <xf numFmtId="0" fontId="6" fillId="34" borderId="12" xfId="57" applyFont="1" applyFill="1" applyBorder="1">
      <alignment/>
      <protection/>
    </xf>
    <xf numFmtId="0" fontId="6" fillId="34" borderId="13" xfId="57" applyFont="1" applyFill="1" applyBorder="1" applyAlignment="1">
      <alignment horizontal="right"/>
      <protection/>
    </xf>
    <xf numFmtId="0" fontId="6" fillId="34" borderId="12" xfId="57" applyFont="1" applyFill="1" applyBorder="1" applyAlignment="1">
      <alignment horizontal="right"/>
      <protection/>
    </xf>
    <xf numFmtId="0" fontId="5" fillId="35" borderId="14" xfId="57" applyFont="1" applyFill="1" applyBorder="1">
      <alignment/>
      <protection/>
    </xf>
    <xf numFmtId="3" fontId="5" fillId="35" borderId="15" xfId="57" applyNumberFormat="1" applyFont="1" applyFill="1" applyBorder="1" applyAlignment="1">
      <alignment horizontal="right"/>
      <protection/>
    </xf>
    <xf numFmtId="3" fontId="5" fillId="35" borderId="14" xfId="57" applyNumberFormat="1" applyFont="1" applyFill="1" applyBorder="1" applyAlignment="1">
      <alignment horizontal="right"/>
      <protection/>
    </xf>
    <xf numFmtId="3" fontId="3" fillId="35" borderId="10" xfId="57" applyNumberFormat="1" applyFont="1" applyFill="1" applyBorder="1" applyAlignment="1" quotePrefix="1">
      <alignment horizontal="right"/>
      <protection/>
    </xf>
    <xf numFmtId="3" fontId="53" fillId="33" borderId="0" xfId="57" applyNumberFormat="1" applyFont="1" applyFill="1" applyBorder="1" applyAlignment="1">
      <alignment horizontal="right"/>
      <protection/>
    </xf>
    <xf numFmtId="3" fontId="3" fillId="33" borderId="0" xfId="57"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5" fillId="35" borderId="15" xfId="57" applyNumberFormat="1" applyFont="1" applyFill="1" applyBorder="1">
      <alignment/>
      <protection/>
    </xf>
    <xf numFmtId="3" fontId="5" fillId="35" borderId="14" xfId="57" applyNumberFormat="1" applyFont="1" applyFill="1" applyBorder="1">
      <alignment/>
      <protection/>
    </xf>
    <xf numFmtId="0" fontId="5" fillId="33" borderId="20" xfId="57" applyFont="1" applyFill="1" applyBorder="1">
      <alignment/>
      <protection/>
    </xf>
    <xf numFmtId="3" fontId="5" fillId="35" borderId="16" xfId="57" applyNumberFormat="1" applyFont="1" applyFill="1" applyBorder="1" applyAlignment="1">
      <alignment horizontal="right"/>
      <protection/>
    </xf>
    <xf numFmtId="0" fontId="5" fillId="33" borderId="0" xfId="57" applyFont="1" applyFill="1" applyBorder="1">
      <alignment/>
      <protection/>
    </xf>
    <xf numFmtId="3" fontId="5" fillId="35" borderId="0" xfId="57" applyNumberFormat="1" applyFont="1" applyFill="1" applyBorder="1" applyAlignment="1">
      <alignment horizontal="right"/>
      <protection/>
    </xf>
    <xf numFmtId="3" fontId="3" fillId="33" borderId="0" xfId="57" applyNumberFormat="1" applyFont="1" applyFill="1">
      <alignment/>
      <protection/>
    </xf>
    <xf numFmtId="3" fontId="3" fillId="35" borderId="19" xfId="57" applyNumberFormat="1" applyFont="1" applyFill="1" applyBorder="1" applyAlignment="1" quotePrefix="1">
      <alignment horizontal="right"/>
      <protection/>
    </xf>
    <xf numFmtId="3" fontId="3" fillId="35" borderId="0" xfId="57" applyNumberFormat="1" applyFont="1" applyFill="1" applyBorder="1" applyAlignment="1" quotePrefix="1">
      <alignment horizontal="right"/>
      <protection/>
    </xf>
    <xf numFmtId="3" fontId="3" fillId="35" borderId="10" xfId="57" applyNumberFormat="1" applyFont="1" applyFill="1" applyBorder="1">
      <alignment/>
      <protection/>
    </xf>
    <xf numFmtId="3" fontId="3" fillId="35" borderId="0" xfId="57" applyNumberFormat="1" applyFont="1" applyFill="1" applyBorder="1">
      <alignment/>
      <protection/>
    </xf>
    <xf numFmtId="0" fontId="5" fillId="33" borderId="23" xfId="57" applyFont="1" applyFill="1" applyBorder="1">
      <alignment/>
      <protection/>
    </xf>
    <xf numFmtId="0" fontId="5" fillId="33" borderId="24" xfId="57" applyFont="1" applyFill="1" applyBorder="1">
      <alignment/>
      <protection/>
    </xf>
    <xf numFmtId="0" fontId="3" fillId="33" borderId="0" xfId="57" applyFont="1" applyFill="1" applyBorder="1">
      <alignment/>
      <protection/>
    </xf>
    <xf numFmtId="0" fontId="0" fillId="33" borderId="0" xfId="57" applyFont="1" applyFill="1" applyBorder="1">
      <alignment/>
      <protection/>
    </xf>
    <xf numFmtId="0" fontId="0" fillId="33" borderId="0" xfId="57" applyFill="1" applyBorder="1">
      <alignment/>
      <protection/>
    </xf>
    <xf numFmtId="3" fontId="5" fillId="33" borderId="14" xfId="57" applyNumberFormat="1" applyFont="1" applyFill="1" applyBorder="1" applyAlignment="1" quotePrefix="1">
      <alignment horizontal="right"/>
      <protection/>
    </xf>
    <xf numFmtId="0" fontId="0" fillId="0" borderId="0" xfId="0" applyFont="1" applyAlignment="1">
      <alignment wrapText="1"/>
    </xf>
    <xf numFmtId="3"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nskeBankExc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190500</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38500" y="1371600"/>
          <a:ext cx="6019800"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R_%20Overview%20of%20Q1%202022%20one-off%20items%20v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1 Overview"/>
      <sheetName val="2022 one file for IR website"/>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5.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 Id="rId3" Type="http://schemas.openxmlformats.org/officeDocument/2006/relationships/customProperty" Target="../customProperty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9.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dimension ref="A1:M30"/>
  <sheetViews>
    <sheetView showGridLines="0" zoomScalePageLayoutView="0" workbookViewId="0" topLeftCell="C1">
      <selection activeCell="I23" sqref="I23"/>
    </sheetView>
  </sheetViews>
  <sheetFormatPr defaultColWidth="9.00390625" defaultRowHeight="12.75"/>
  <cols>
    <col min="1" max="1" width="60.875" style="0" hidden="1" customWidth="1"/>
    <col min="2" max="2" width="60.50390625" style="0" hidden="1" customWidth="1"/>
    <col min="3" max="3" width="9.00390625" style="0" customWidth="1"/>
    <col min="4" max="4" width="63.25390625" style="0" bestFit="1" customWidth="1"/>
    <col min="5" max="8" width="8.625" style="0" customWidth="1"/>
    <col min="9" max="9" width="9.50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295</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2">IF($A$3=1,B6,A6)</f>
        <v>Reported pre-tax profit</v>
      </c>
      <c r="E6" s="112">
        <v>3707</v>
      </c>
      <c r="F6" s="113">
        <v>2164</v>
      </c>
      <c r="G6" s="113"/>
      <c r="H6" s="113"/>
      <c r="I6" s="113"/>
    </row>
    <row r="7" spans="1:9" ht="12.75">
      <c r="A7" s="104" t="s">
        <v>296</v>
      </c>
      <c r="B7" s="131" t="s">
        <v>297</v>
      </c>
      <c r="D7" s="104" t="str">
        <f t="shared" si="0"/>
        <v>Gain from sale of international private banking activities in Luxembourg</v>
      </c>
      <c r="E7" s="114">
        <v>421</v>
      </c>
      <c r="F7" s="115">
        <v>0</v>
      </c>
      <c r="G7" s="116">
        <v>0</v>
      </c>
      <c r="H7" s="116">
        <v>0</v>
      </c>
      <c r="I7" s="116">
        <f aca="true" t="shared" si="1" ref="I7:I12">SUM(E7:H7)</f>
        <v>421</v>
      </c>
    </row>
    <row r="8" spans="1:13" ht="12.75">
      <c r="A8" s="104" t="s">
        <v>300</v>
      </c>
      <c r="B8" s="131" t="s">
        <v>301</v>
      </c>
      <c r="D8" s="104" t="str">
        <f t="shared" si="0"/>
        <v>PMA for potential lower recovery rates from debt collection </v>
      </c>
      <c r="E8" s="114">
        <v>0</v>
      </c>
      <c r="F8" s="115">
        <v>-250</v>
      </c>
      <c r="G8" s="116">
        <v>0</v>
      </c>
      <c r="H8" s="116">
        <v>0</v>
      </c>
      <c r="I8" s="116">
        <f t="shared" si="1"/>
        <v>-250</v>
      </c>
      <c r="M8" s="136"/>
    </row>
    <row r="9" spans="1:9" ht="12.75">
      <c r="A9" s="135" t="s">
        <v>298</v>
      </c>
      <c r="B9" s="131" t="s">
        <v>299</v>
      </c>
      <c r="D9" s="104" t="str">
        <f t="shared" si="0"/>
        <v>Gain from sale of Danica Norway</v>
      </c>
      <c r="E9" s="114">
        <v>0</v>
      </c>
      <c r="F9" s="115">
        <v>415</v>
      </c>
      <c r="G9" s="116">
        <v>0</v>
      </c>
      <c r="H9" s="116">
        <v>0</v>
      </c>
      <c r="I9" s="117">
        <f t="shared" si="1"/>
        <v>415</v>
      </c>
    </row>
    <row r="10" spans="1:9" ht="12.75">
      <c r="A10" s="131"/>
      <c r="B10" s="131"/>
      <c r="D10" s="104"/>
      <c r="E10" s="114">
        <v>0</v>
      </c>
      <c r="F10" s="115">
        <v>0</v>
      </c>
      <c r="G10" s="116">
        <v>0</v>
      </c>
      <c r="H10" s="116">
        <v>0</v>
      </c>
      <c r="I10" s="116">
        <f t="shared" si="1"/>
        <v>0</v>
      </c>
    </row>
    <row r="11" spans="1:9" ht="12.75">
      <c r="A11" s="131" t="s">
        <v>8</v>
      </c>
      <c r="B11" s="131" t="s">
        <v>72</v>
      </c>
      <c r="D11" s="111" t="str">
        <f t="shared" si="0"/>
        <v>One-off items, in sum</v>
      </c>
      <c r="E11" s="118">
        <f>SUM(E7:E10)</f>
        <v>421</v>
      </c>
      <c r="F11" s="119">
        <f>SUM(F7:F10)</f>
        <v>165</v>
      </c>
      <c r="G11" s="119">
        <v>0</v>
      </c>
      <c r="H11" s="119">
        <f>SUM(H7:H10)</f>
        <v>0</v>
      </c>
      <c r="I11" s="119">
        <f t="shared" si="1"/>
        <v>586</v>
      </c>
    </row>
    <row r="12" spans="1:9" ht="13.5" thickBot="1">
      <c r="A12" s="131" t="s">
        <v>49</v>
      </c>
      <c r="B12" s="131" t="s">
        <v>82</v>
      </c>
      <c r="D12" s="120" t="str">
        <f t="shared" si="0"/>
        <v>Adjusted pre-tax profit</v>
      </c>
      <c r="E12" s="121">
        <f>E6-E11</f>
        <v>3286</v>
      </c>
      <c r="F12" s="121">
        <f>F6-F11</f>
        <v>1999</v>
      </c>
      <c r="G12" s="121">
        <f>G6-G11</f>
        <v>0</v>
      </c>
      <c r="H12" s="121">
        <f>H6-H11</f>
        <v>0</v>
      </c>
      <c r="I12" s="121">
        <f t="shared" si="1"/>
        <v>5285</v>
      </c>
    </row>
    <row r="13" spans="1:9" ht="13.5" thickTop="1">
      <c r="A13" s="131"/>
      <c r="B13" s="131"/>
      <c r="D13" s="122"/>
      <c r="E13" s="123"/>
      <c r="F13" s="123"/>
      <c r="G13" s="123"/>
      <c r="H13" s="123"/>
      <c r="I13" s="123"/>
    </row>
    <row r="14" spans="1:9" ht="12.75">
      <c r="A14" s="28" t="s">
        <v>275</v>
      </c>
      <c r="B14" s="28" t="s">
        <v>276</v>
      </c>
      <c r="D14" s="1"/>
      <c r="E14" s="124"/>
      <c r="F14" s="124"/>
      <c r="G14" s="124"/>
      <c r="H14" s="104"/>
      <c r="I14" s="104"/>
    </row>
    <row r="15" spans="1:9" ht="12.75">
      <c r="A15" s="104"/>
      <c r="B15" s="104"/>
      <c r="D15" s="104"/>
      <c r="E15" s="124"/>
      <c r="F15" s="124"/>
      <c r="G15" s="124"/>
      <c r="H15" s="104"/>
      <c r="I15" s="104"/>
    </row>
    <row r="16" spans="1:9" ht="12.75">
      <c r="A16" s="104"/>
      <c r="B16" s="104"/>
      <c r="D16" s="104"/>
      <c r="E16" s="104"/>
      <c r="F16" s="104"/>
      <c r="G16" s="104"/>
      <c r="H16" s="104"/>
      <c r="I16" s="104"/>
    </row>
    <row r="17" spans="1:9" ht="12.75">
      <c r="A17" s="104"/>
      <c r="B17" s="104"/>
      <c r="D17" s="105" t="str">
        <f>D4</f>
        <v>2022 (DKK m)</v>
      </c>
      <c r="E17" s="106"/>
      <c r="F17" s="107"/>
      <c r="G17" s="107"/>
      <c r="H17" s="107"/>
      <c r="I17" s="107"/>
    </row>
    <row r="18" spans="1:9" ht="12.75">
      <c r="A18" s="104"/>
      <c r="B18" s="104"/>
      <c r="D18" s="108"/>
      <c r="E18" s="109" t="str">
        <f>E5</f>
        <v>Q1 </v>
      </c>
      <c r="F18" s="110" t="str">
        <f>F5</f>
        <v>Q2 </v>
      </c>
      <c r="G18" s="110" t="str">
        <f>G5</f>
        <v>Q3 </v>
      </c>
      <c r="H18" s="110" t="str">
        <f>H5</f>
        <v>Q4 </v>
      </c>
      <c r="I18" s="110" t="str">
        <f>I5</f>
        <v>Full year</v>
      </c>
    </row>
    <row r="19" spans="1:9" ht="12.75">
      <c r="A19" s="131" t="s">
        <v>55</v>
      </c>
      <c r="B19" s="132" t="s">
        <v>83</v>
      </c>
      <c r="D19" s="104" t="str">
        <f aca="true" t="shared" si="2" ref="D19:D28">IF($A$3=1,B19,A19)</f>
        <v>Net interest income</v>
      </c>
      <c r="E19" s="114">
        <v>0</v>
      </c>
      <c r="F19" s="116">
        <v>0</v>
      </c>
      <c r="G19" s="116">
        <v>0</v>
      </c>
      <c r="H19" s="125">
        <v>0</v>
      </c>
      <c r="I19" s="123">
        <f aca="true" t="shared" si="3" ref="I19:I28">SUM(E19:H19)</f>
        <v>0</v>
      </c>
    </row>
    <row r="20" spans="1:9" ht="12.75">
      <c r="A20" s="131" t="s">
        <v>206</v>
      </c>
      <c r="B20" s="132" t="s">
        <v>207</v>
      </c>
      <c r="D20" s="104" t="str">
        <f t="shared" si="2"/>
        <v>Net fee income</v>
      </c>
      <c r="E20" s="114">
        <v>0</v>
      </c>
      <c r="F20" s="116">
        <v>0</v>
      </c>
      <c r="G20" s="116">
        <v>0</v>
      </c>
      <c r="H20" s="126">
        <f>H7</f>
        <v>0</v>
      </c>
      <c r="I20" s="123">
        <f t="shared" si="3"/>
        <v>0</v>
      </c>
    </row>
    <row r="21" spans="1:9" ht="12.75">
      <c r="A21" s="131" t="s">
        <v>56</v>
      </c>
      <c r="B21" s="132" t="s">
        <v>84</v>
      </c>
      <c r="D21" s="104" t="str">
        <f t="shared" si="2"/>
        <v>Net trading income</v>
      </c>
      <c r="E21" s="127">
        <f>'[2]Q1 Overview'!D4</f>
        <v>0</v>
      </c>
      <c r="F21" s="116">
        <v>0</v>
      </c>
      <c r="G21" s="116">
        <v>0</v>
      </c>
      <c r="H21" s="126">
        <f>H8</f>
        <v>0</v>
      </c>
      <c r="I21" s="123">
        <f t="shared" si="3"/>
        <v>0</v>
      </c>
    </row>
    <row r="22" spans="1:9" ht="12.75">
      <c r="A22" s="131"/>
      <c r="B22" s="132"/>
      <c r="D22" s="104" t="s">
        <v>58</v>
      </c>
      <c r="E22" s="127">
        <f>E9</f>
        <v>0</v>
      </c>
      <c r="F22" s="116">
        <f>F9</f>
        <v>415</v>
      </c>
      <c r="G22" s="116">
        <v>0</v>
      </c>
      <c r="H22" s="126">
        <v>0</v>
      </c>
      <c r="I22" s="123">
        <v>415</v>
      </c>
    </row>
    <row r="23" spans="1:9" ht="12.75">
      <c r="A23" s="131" t="s">
        <v>57</v>
      </c>
      <c r="B23" s="132" t="s">
        <v>85</v>
      </c>
      <c r="D23" s="104" t="str">
        <f t="shared" si="2"/>
        <v>Other income</v>
      </c>
      <c r="E23" s="127">
        <v>421</v>
      </c>
      <c r="F23" s="116">
        <v>0</v>
      </c>
      <c r="G23" s="116">
        <v>0</v>
      </c>
      <c r="H23" s="128">
        <f>H9</f>
        <v>0</v>
      </c>
      <c r="I23" s="123">
        <f t="shared" si="3"/>
        <v>421</v>
      </c>
    </row>
    <row r="24" spans="1:9" ht="12.75">
      <c r="A24" s="131" t="s">
        <v>59</v>
      </c>
      <c r="B24" s="132" t="s">
        <v>87</v>
      </c>
      <c r="D24" s="111" t="str">
        <f t="shared" si="2"/>
        <v>Revenues, in sum</v>
      </c>
      <c r="E24" s="118">
        <f>SUM(E19:E23)</f>
        <v>421</v>
      </c>
      <c r="F24" s="119">
        <f>SUM(F19:F23)</f>
        <v>415</v>
      </c>
      <c r="G24" s="119">
        <v>0</v>
      </c>
      <c r="H24" s="119">
        <f>SUM(H19:H23)</f>
        <v>0</v>
      </c>
      <c r="I24" s="119">
        <f t="shared" si="3"/>
        <v>836</v>
      </c>
    </row>
    <row r="25" spans="1:9" ht="12.75">
      <c r="A25" s="131" t="s">
        <v>60</v>
      </c>
      <c r="B25" s="132" t="s">
        <v>88</v>
      </c>
      <c r="D25" s="129" t="str">
        <f t="shared" si="2"/>
        <v>Costs</v>
      </c>
      <c r="E25" s="119">
        <v>0</v>
      </c>
      <c r="F25" s="119">
        <v>0</v>
      </c>
      <c r="G25" s="119">
        <v>0</v>
      </c>
      <c r="H25" s="119">
        <f>H10</f>
        <v>0</v>
      </c>
      <c r="I25" s="119">
        <f t="shared" si="3"/>
        <v>0</v>
      </c>
    </row>
    <row r="26" spans="1:9" ht="12.75">
      <c r="A26" s="131" t="s">
        <v>161</v>
      </c>
      <c r="B26" s="133" t="s">
        <v>162</v>
      </c>
      <c r="D26" s="129" t="str">
        <f t="shared" si="2"/>
        <v>Impairments</v>
      </c>
      <c r="E26" s="119">
        <v>0</v>
      </c>
      <c r="F26" s="119">
        <v>-250</v>
      </c>
      <c r="G26" s="119">
        <v>0</v>
      </c>
      <c r="H26" s="119">
        <v>0</v>
      </c>
      <c r="I26" s="119">
        <f t="shared" si="3"/>
        <v>-250</v>
      </c>
    </row>
    <row r="27" spans="1:9" ht="12.75">
      <c r="A27" s="131" t="s">
        <v>227</v>
      </c>
      <c r="B27" s="133" t="s">
        <v>228</v>
      </c>
      <c r="D27" s="130" t="str">
        <f t="shared" si="2"/>
        <v>Profit before tax, Non-core</v>
      </c>
      <c r="E27" s="119">
        <v>0</v>
      </c>
      <c r="F27" s="119">
        <v>0</v>
      </c>
      <c r="G27" s="119">
        <v>0</v>
      </c>
      <c r="H27" s="119">
        <v>0</v>
      </c>
      <c r="I27" s="119">
        <f t="shared" si="3"/>
        <v>0</v>
      </c>
    </row>
    <row r="28" spans="1:9" ht="13.5" thickBot="1">
      <c r="A28" s="131" t="s">
        <v>61</v>
      </c>
      <c r="B28" s="132" t="s">
        <v>89</v>
      </c>
      <c r="D28" s="120" t="str">
        <f t="shared" si="2"/>
        <v>Effect on pre-tax profit</v>
      </c>
      <c r="E28" s="73">
        <f>SUM(E24:E27)</f>
        <v>421</v>
      </c>
      <c r="F28" s="73">
        <f>SUM(F24:F27)</f>
        <v>165</v>
      </c>
      <c r="G28" s="121">
        <v>0</v>
      </c>
      <c r="H28" s="121">
        <f>SUM(H24:H27)</f>
        <v>0</v>
      </c>
      <c r="I28" s="121">
        <f t="shared" si="3"/>
        <v>586</v>
      </c>
    </row>
    <row r="29" spans="1:2" ht="13.5" thickTop="1">
      <c r="A29" s="131"/>
      <c r="B29" s="132"/>
    </row>
    <row r="30" spans="1:2" ht="12.75">
      <c r="A30" s="28" t="s">
        <v>248</v>
      </c>
      <c r="B30" s="28" t="s">
        <v>249</v>
      </c>
    </row>
  </sheetData>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C1">
      <selection activeCell="J26" sqref="J26"/>
    </sheetView>
  </sheetViews>
  <sheetFormatPr defaultColWidth="9.00390625" defaultRowHeight="12.75"/>
  <cols>
    <col min="1" max="1" width="51.75390625" style="0" hidden="1" customWidth="1"/>
    <col min="2" max="2" width="57.375" style="0" hidden="1" customWidth="1"/>
    <col min="3" max="3" width="5.50390625" style="0" customWidth="1"/>
    <col min="4" max="4" width="63.625" style="0" bestFit="1" customWidth="1"/>
    <col min="5" max="8" width="8.625" style="0" customWidth="1"/>
    <col min="9" max="9" width="9.50390625" style="0" bestFit="1" customWidth="1"/>
    <col min="11" max="11" width="36.25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279</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5">IF($A$3=1,B6,A6)</f>
        <v>Reported pre-tax profit</v>
      </c>
      <c r="E6" s="112">
        <v>4054</v>
      </c>
      <c r="F6" s="113">
        <v>3747</v>
      </c>
      <c r="G6" s="134">
        <v>4270</v>
      </c>
      <c r="H6" s="113">
        <v>4500</v>
      </c>
      <c r="I6" s="113">
        <v>16571</v>
      </c>
    </row>
    <row r="7" spans="1:9" ht="12.75">
      <c r="A7" s="104" t="s">
        <v>280</v>
      </c>
      <c r="B7" s="131" t="s">
        <v>281</v>
      </c>
      <c r="D7" s="104" t="str">
        <f t="shared" si="0"/>
        <v>Gain on sale of Visa C shares</v>
      </c>
      <c r="E7" s="114">
        <v>227</v>
      </c>
      <c r="F7" s="115">
        <v>0</v>
      </c>
      <c r="G7" s="116">
        <v>0</v>
      </c>
      <c r="H7" s="116">
        <v>0</v>
      </c>
      <c r="I7" s="116">
        <f>SUM(E7:H7)</f>
        <v>227</v>
      </c>
    </row>
    <row r="8" spans="1:9" ht="12.75">
      <c r="A8" s="104" t="s">
        <v>282</v>
      </c>
      <c r="B8" s="131" t="s">
        <v>283</v>
      </c>
      <c r="D8" s="104" t="str">
        <f t="shared" si="0"/>
        <v>Provision for home office allowance</v>
      </c>
      <c r="E8" s="114">
        <v>-122</v>
      </c>
      <c r="F8" s="115">
        <v>0</v>
      </c>
      <c r="G8" s="116">
        <v>0</v>
      </c>
      <c r="H8" s="116">
        <v>0</v>
      </c>
      <c r="I8" s="116">
        <f aca="true" t="shared" si="1" ref="I8:I15">SUM(E8:H8)</f>
        <v>-122</v>
      </c>
    </row>
    <row r="9" spans="1:9" ht="12.75">
      <c r="A9" s="131" t="s">
        <v>286</v>
      </c>
      <c r="B9" s="131" t="s">
        <v>288</v>
      </c>
      <c r="D9" s="104" t="str">
        <f t="shared" si="0"/>
        <v>Provision for upcoming changes in the VAT setup following ruling from ECJ</v>
      </c>
      <c r="E9" s="114">
        <v>-150</v>
      </c>
      <c r="F9" s="115">
        <v>-350</v>
      </c>
      <c r="G9" s="116">
        <v>0</v>
      </c>
      <c r="H9" s="116">
        <v>0</v>
      </c>
      <c r="I9" s="117">
        <f t="shared" si="1"/>
        <v>-500</v>
      </c>
    </row>
    <row r="10" spans="1:9" ht="12.75">
      <c r="A10" s="131" t="s">
        <v>284</v>
      </c>
      <c r="B10" s="131" t="s">
        <v>285</v>
      </c>
      <c r="D10" s="104" t="str">
        <f t="shared" si="0"/>
        <v>Provision for pension yield tax in Danica H&amp;A</v>
      </c>
      <c r="E10" s="114">
        <v>-200</v>
      </c>
      <c r="F10" s="115">
        <v>0</v>
      </c>
      <c r="G10" s="116">
        <v>0</v>
      </c>
      <c r="H10" s="116">
        <v>0</v>
      </c>
      <c r="I10" s="116">
        <f t="shared" si="1"/>
        <v>-200</v>
      </c>
    </row>
    <row r="11" spans="1:9" ht="12.75">
      <c r="A11" s="131" t="s">
        <v>289</v>
      </c>
      <c r="B11" s="131" t="s">
        <v>292</v>
      </c>
      <c r="D11" s="104" t="str">
        <f t="shared" si="0"/>
        <v>Gain: Sale of shares in Aiia to Mastercard</v>
      </c>
      <c r="E11" s="114">
        <v>0</v>
      </c>
      <c r="F11" s="115">
        <v>0</v>
      </c>
      <c r="G11" s="116">
        <v>0</v>
      </c>
      <c r="H11" s="116">
        <v>180</v>
      </c>
      <c r="I11" s="116">
        <f t="shared" si="1"/>
        <v>180</v>
      </c>
    </row>
    <row r="12" spans="1:9" ht="12.75">
      <c r="A12" s="131" t="s">
        <v>290</v>
      </c>
      <c r="B12" s="131" t="s">
        <v>293</v>
      </c>
      <c r="D12" s="104" t="str">
        <f t="shared" si="0"/>
        <v>Business travellers tax</v>
      </c>
      <c r="E12" s="114">
        <v>0</v>
      </c>
      <c r="F12" s="115">
        <v>0</v>
      </c>
      <c r="G12" s="116">
        <v>0</v>
      </c>
      <c r="H12" s="116">
        <v>-190</v>
      </c>
      <c r="I12" s="116">
        <f t="shared" si="1"/>
        <v>-190</v>
      </c>
    </row>
    <row r="13" spans="1:9" ht="12.75">
      <c r="A13" s="131" t="s">
        <v>291</v>
      </c>
      <c r="B13" s="131" t="s">
        <v>294</v>
      </c>
      <c r="D13" s="104" t="str">
        <f t="shared" si="0"/>
        <v>Business travellers tax - NII effect</v>
      </c>
      <c r="E13" s="114">
        <v>0</v>
      </c>
      <c r="F13" s="115">
        <v>0</v>
      </c>
      <c r="G13" s="116">
        <v>0</v>
      </c>
      <c r="H13" s="116">
        <v>-50</v>
      </c>
      <c r="I13" s="116">
        <f t="shared" si="1"/>
        <v>-50</v>
      </c>
    </row>
    <row r="14" spans="1:9" ht="12.75">
      <c r="A14" s="131" t="s">
        <v>8</v>
      </c>
      <c r="B14" s="131" t="s">
        <v>72</v>
      </c>
      <c r="D14" s="111" t="str">
        <f t="shared" si="0"/>
        <v>One-off items, in sum</v>
      </c>
      <c r="E14" s="118">
        <v>-245</v>
      </c>
      <c r="F14" s="118">
        <f>SUM(F7:F10)</f>
        <v>-350</v>
      </c>
      <c r="G14" s="119">
        <v>0</v>
      </c>
      <c r="H14" s="119">
        <f>SUM(H7:H13)</f>
        <v>-60</v>
      </c>
      <c r="I14" s="119">
        <f t="shared" si="1"/>
        <v>-655</v>
      </c>
    </row>
    <row r="15" spans="1:9" ht="13.5" thickBot="1">
      <c r="A15" s="131" t="s">
        <v>49</v>
      </c>
      <c r="B15" s="131" t="s">
        <v>82</v>
      </c>
      <c r="D15" s="120" t="str">
        <f t="shared" si="0"/>
        <v>Adjusted pre-tax profit</v>
      </c>
      <c r="E15" s="121">
        <f>E6-E14</f>
        <v>4299</v>
      </c>
      <c r="F15" s="121">
        <f>F6-F14</f>
        <v>4097</v>
      </c>
      <c r="G15" s="121">
        <f>G6-G14</f>
        <v>4270</v>
      </c>
      <c r="H15" s="121">
        <f>H6-H14</f>
        <v>4560</v>
      </c>
      <c r="I15" s="121">
        <f t="shared" si="1"/>
        <v>17226</v>
      </c>
    </row>
    <row r="16" spans="1:9" ht="13.5" thickTop="1">
      <c r="A16" s="131"/>
      <c r="B16" s="131"/>
      <c r="D16" s="122"/>
      <c r="E16" s="123"/>
      <c r="F16" s="123"/>
      <c r="G16" s="123"/>
      <c r="H16" s="123"/>
      <c r="I16" s="123"/>
    </row>
    <row r="17" spans="1:9" ht="12.75">
      <c r="A17" s="28" t="s">
        <v>275</v>
      </c>
      <c r="B17" s="28" t="s">
        <v>276</v>
      </c>
      <c r="D17" s="1"/>
      <c r="E17" s="124"/>
      <c r="F17" s="124"/>
      <c r="G17" s="124"/>
      <c r="H17" s="104"/>
      <c r="I17" s="104"/>
    </row>
    <row r="18" spans="1:9" ht="12.75">
      <c r="A18" s="104"/>
      <c r="B18" s="104"/>
      <c r="D18" s="104"/>
      <c r="E18" s="124"/>
      <c r="F18" s="124"/>
      <c r="G18" s="124"/>
      <c r="H18" s="104"/>
      <c r="I18" s="104"/>
    </row>
    <row r="19" spans="1:9" ht="12.75">
      <c r="A19" s="104"/>
      <c r="B19" s="104"/>
      <c r="D19" s="104"/>
      <c r="E19" s="104"/>
      <c r="F19" s="104"/>
      <c r="G19" s="104"/>
      <c r="H19" s="104"/>
      <c r="I19" s="104"/>
    </row>
    <row r="20" spans="1:9" ht="12.75">
      <c r="A20" s="104"/>
      <c r="B20" s="104"/>
      <c r="D20" s="105" t="str">
        <f>D4</f>
        <v>2021 (DKK m)</v>
      </c>
      <c r="E20" s="106"/>
      <c r="F20" s="107"/>
      <c r="G20" s="107"/>
      <c r="H20" s="107"/>
      <c r="I20" s="107"/>
    </row>
    <row r="21" spans="1:9" ht="12.75">
      <c r="A21" s="104"/>
      <c r="B21" s="104"/>
      <c r="D21" s="108"/>
      <c r="E21" s="109" t="s">
        <v>62</v>
      </c>
      <c r="F21" s="110" t="str">
        <f>F5</f>
        <v>Q2 </v>
      </c>
      <c r="G21" s="110" t="str">
        <f>G5</f>
        <v>Q3 </v>
      </c>
      <c r="H21" s="110" t="str">
        <f>H5</f>
        <v>Q4 </v>
      </c>
      <c r="I21" s="110" t="str">
        <f>I5</f>
        <v>Full year</v>
      </c>
    </row>
    <row r="22" spans="1:9" ht="12.75">
      <c r="A22" s="131" t="s">
        <v>55</v>
      </c>
      <c r="B22" s="132" t="s">
        <v>83</v>
      </c>
      <c r="D22" s="104" t="str">
        <f aca="true" t="shared" si="2" ref="D22:D31">IF($A$3=1,B22,A22)</f>
        <v>Net interest income</v>
      </c>
      <c r="E22" s="114">
        <v>0</v>
      </c>
      <c r="F22" s="116">
        <v>0</v>
      </c>
      <c r="G22" s="116">
        <v>0</v>
      </c>
      <c r="H22" s="125">
        <f>H13</f>
        <v>-50</v>
      </c>
      <c r="I22" s="123">
        <f aca="true" t="shared" si="3" ref="I22:I31">SUM(E22:H22)</f>
        <v>-50</v>
      </c>
    </row>
    <row r="23" spans="1:9" ht="12.75">
      <c r="A23" s="131" t="s">
        <v>206</v>
      </c>
      <c r="B23" s="132" t="s">
        <v>207</v>
      </c>
      <c r="D23" s="104" t="str">
        <f t="shared" si="2"/>
        <v>Net fee income</v>
      </c>
      <c r="E23" s="114">
        <v>0</v>
      </c>
      <c r="F23" s="116">
        <v>0</v>
      </c>
      <c r="G23" s="116">
        <v>0</v>
      </c>
      <c r="H23" s="126">
        <f>H7</f>
        <v>0</v>
      </c>
      <c r="I23" s="123">
        <f t="shared" si="3"/>
        <v>0</v>
      </c>
    </row>
    <row r="24" spans="1:9" ht="12.75">
      <c r="A24" s="131" t="s">
        <v>56</v>
      </c>
      <c r="B24" s="132" t="s">
        <v>84</v>
      </c>
      <c r="D24" s="104" t="str">
        <f t="shared" si="2"/>
        <v>Net trading income</v>
      </c>
      <c r="E24" s="127">
        <v>227</v>
      </c>
      <c r="F24" s="116">
        <v>0</v>
      </c>
      <c r="G24" s="116">
        <v>0</v>
      </c>
      <c r="H24" s="126">
        <f>H11</f>
        <v>180</v>
      </c>
      <c r="I24" s="123">
        <f t="shared" si="3"/>
        <v>407</v>
      </c>
    </row>
    <row r="25" spans="1:9" ht="12.75">
      <c r="A25" s="131" t="s">
        <v>58</v>
      </c>
      <c r="B25" s="132" t="s">
        <v>287</v>
      </c>
      <c r="D25" s="104" t="str">
        <f t="shared" si="2"/>
        <v>Net income from insurance business</v>
      </c>
      <c r="E25" s="127">
        <v>-200</v>
      </c>
      <c r="F25" s="116">
        <v>0</v>
      </c>
      <c r="G25" s="116">
        <v>0</v>
      </c>
      <c r="H25" s="126">
        <v>0</v>
      </c>
      <c r="I25" s="123">
        <f t="shared" si="3"/>
        <v>-200</v>
      </c>
    </row>
    <row r="26" spans="1:9" ht="12.75">
      <c r="A26" s="131" t="s">
        <v>57</v>
      </c>
      <c r="B26" s="132" t="s">
        <v>85</v>
      </c>
      <c r="D26" s="104" t="str">
        <f t="shared" si="2"/>
        <v>Other income</v>
      </c>
      <c r="E26" s="127">
        <v>0</v>
      </c>
      <c r="F26" s="116">
        <v>0</v>
      </c>
      <c r="G26" s="116">
        <v>0</v>
      </c>
      <c r="H26" s="128">
        <f>H9</f>
        <v>0</v>
      </c>
      <c r="I26" s="123">
        <f t="shared" si="3"/>
        <v>0</v>
      </c>
    </row>
    <row r="27" spans="1:9" ht="12.75">
      <c r="A27" s="131" t="s">
        <v>59</v>
      </c>
      <c r="B27" s="132" t="s">
        <v>87</v>
      </c>
      <c r="D27" s="111" t="str">
        <f t="shared" si="2"/>
        <v>Revenues, in sum</v>
      </c>
      <c r="E27" s="118">
        <v>27</v>
      </c>
      <c r="F27" s="119">
        <v>0</v>
      </c>
      <c r="G27" s="119">
        <v>0</v>
      </c>
      <c r="H27" s="119">
        <f>SUM(H22:H26)</f>
        <v>130</v>
      </c>
      <c r="I27" s="119">
        <f t="shared" si="3"/>
        <v>157</v>
      </c>
    </row>
    <row r="28" spans="1:9" ht="12.75">
      <c r="A28" s="131" t="s">
        <v>60</v>
      </c>
      <c r="B28" s="132" t="s">
        <v>88</v>
      </c>
      <c r="D28" s="129" t="str">
        <f t="shared" si="2"/>
        <v>Costs</v>
      </c>
      <c r="E28" s="119">
        <v>-272</v>
      </c>
      <c r="F28" s="119">
        <f>F9</f>
        <v>-350</v>
      </c>
      <c r="G28" s="119">
        <v>0</v>
      </c>
      <c r="H28" s="119">
        <f>H12</f>
        <v>-190</v>
      </c>
      <c r="I28" s="119">
        <f t="shared" si="3"/>
        <v>-812</v>
      </c>
    </row>
    <row r="29" spans="1:9" ht="12.75">
      <c r="A29" s="131" t="s">
        <v>161</v>
      </c>
      <c r="B29" s="133" t="s">
        <v>162</v>
      </c>
      <c r="D29" s="129" t="str">
        <f t="shared" si="2"/>
        <v>Impairments</v>
      </c>
      <c r="E29" s="119">
        <v>0</v>
      </c>
      <c r="F29" s="119">
        <v>0</v>
      </c>
      <c r="G29" s="119">
        <v>0</v>
      </c>
      <c r="H29" s="119">
        <v>0</v>
      </c>
      <c r="I29" s="119">
        <f t="shared" si="3"/>
        <v>0</v>
      </c>
    </row>
    <row r="30" spans="1:9" ht="12.75">
      <c r="A30" s="131" t="s">
        <v>227</v>
      </c>
      <c r="B30" s="133" t="s">
        <v>228</v>
      </c>
      <c r="D30" s="130" t="str">
        <f t="shared" si="2"/>
        <v>Profit before tax, Non-core</v>
      </c>
      <c r="E30" s="119">
        <v>0</v>
      </c>
      <c r="F30" s="119">
        <v>0</v>
      </c>
      <c r="G30" s="119">
        <v>0</v>
      </c>
      <c r="H30" s="119">
        <v>0</v>
      </c>
      <c r="I30" s="119">
        <f t="shared" si="3"/>
        <v>0</v>
      </c>
    </row>
    <row r="31" spans="1:9" ht="13.5" thickBot="1">
      <c r="A31" s="131" t="s">
        <v>61</v>
      </c>
      <c r="B31" s="132" t="s">
        <v>89</v>
      </c>
      <c r="D31" s="120" t="str">
        <f t="shared" si="2"/>
        <v>Effect on pre-tax profit</v>
      </c>
      <c r="E31" s="73">
        <v>-245</v>
      </c>
      <c r="F31" s="121">
        <f>SUM(F27:F30)</f>
        <v>-350</v>
      </c>
      <c r="G31" s="121">
        <f>SUM(G27:G30)</f>
        <v>0</v>
      </c>
      <c r="H31" s="121">
        <f>SUM(H27:H30)</f>
        <v>-60</v>
      </c>
      <c r="I31" s="121">
        <f t="shared" si="3"/>
        <v>-655</v>
      </c>
    </row>
    <row r="32" spans="1:9" ht="13.5" thickTop="1">
      <c r="A32" s="131"/>
      <c r="B32" s="132"/>
      <c r="D32" s="122"/>
      <c r="E32" s="123"/>
      <c r="F32" s="123"/>
      <c r="G32" s="123"/>
      <c r="H32" s="123"/>
      <c r="I32" s="123"/>
    </row>
    <row r="33" spans="1:9" ht="12.75">
      <c r="A33" s="28" t="s">
        <v>248</v>
      </c>
      <c r="B33" s="28" t="s">
        <v>249</v>
      </c>
      <c r="D33" s="1"/>
      <c r="E33" s="104"/>
      <c r="F33" s="104"/>
      <c r="G33" s="104"/>
      <c r="H33" s="124"/>
      <c r="I33" s="124"/>
    </row>
    <row r="34" spans="4:9" ht="12.75">
      <c r="D34" s="104"/>
      <c r="E34" s="104"/>
      <c r="F34" s="104"/>
      <c r="G34" s="104"/>
      <c r="H34" s="104"/>
      <c r="I34" s="104"/>
    </row>
    <row r="35" spans="4:9" ht="12.75">
      <c r="D35" s="104"/>
      <c r="E35" s="104"/>
      <c r="F35" s="104"/>
      <c r="G35" s="104"/>
      <c r="H35" s="104"/>
      <c r="I35" s="104"/>
    </row>
  </sheetData>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C1">
      <selection activeCell="D40" sqref="D40"/>
    </sheetView>
  </sheetViews>
  <sheetFormatPr defaultColWidth="9.00390625" defaultRowHeight="12.75"/>
  <cols>
    <col min="1" max="1" width="39.25390625" style="1" hidden="1" customWidth="1"/>
    <col min="2" max="2" width="42.625" style="1" hidden="1" customWidth="1"/>
    <col min="3" max="3" width="5.50390625" style="1" customWidth="1"/>
    <col min="4" max="4" width="63.25390625" style="1" bestFit="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-1663</v>
      </c>
      <c r="F6" s="84">
        <v>3112</v>
      </c>
      <c r="G6" s="12">
        <v>2795</v>
      </c>
      <c r="H6" s="12">
        <v>2059</v>
      </c>
      <c r="I6" s="12">
        <v>6304</v>
      </c>
      <c r="K6" s="66"/>
      <c r="L6" s="66"/>
      <c r="M6" s="92"/>
      <c r="N6" s="92"/>
      <c r="O6" s="92"/>
    </row>
    <row r="7" spans="1:15" ht="12.75">
      <c r="A7" s="28" t="s">
        <v>269</v>
      </c>
      <c r="B7" s="28" t="s">
        <v>272</v>
      </c>
      <c r="C7" s="28"/>
      <c r="D7" s="1" t="str">
        <f t="shared" si="0"/>
        <v>Correction of income from bonds held in liquidity portfolio (NII effect)</v>
      </c>
      <c r="E7" s="72">
        <v>0</v>
      </c>
      <c r="F7" s="96">
        <v>0</v>
      </c>
      <c r="G7" s="44">
        <v>0</v>
      </c>
      <c r="H7" s="44">
        <v>-106</v>
      </c>
      <c r="I7" s="44">
        <f aca="true" t="shared" si="1" ref="I7:I15">SUM(E7:H7)</f>
        <v>-106</v>
      </c>
      <c r="K7" s="66"/>
      <c r="L7" s="66"/>
      <c r="M7" s="92"/>
      <c r="N7" s="92"/>
      <c r="O7" s="92"/>
    </row>
    <row r="8" spans="1:15" ht="12.75">
      <c r="A8" s="28" t="s">
        <v>270</v>
      </c>
      <c r="B8" s="28" t="s">
        <v>271</v>
      </c>
      <c r="C8" s="28"/>
      <c r="D8" s="1" t="str">
        <f t="shared" si="0"/>
        <v>Correction of income from bonds held in liquidity portfolio (trading effect)</v>
      </c>
      <c r="E8" s="72">
        <v>0</v>
      </c>
      <c r="F8" s="96">
        <v>0</v>
      </c>
      <c r="G8" s="44">
        <v>0</v>
      </c>
      <c r="H8" s="44">
        <v>106</v>
      </c>
      <c r="I8" s="44">
        <f t="shared" si="1"/>
        <v>106</v>
      </c>
      <c r="K8" s="66"/>
      <c r="L8" s="66"/>
      <c r="M8" s="92"/>
      <c r="N8" s="92"/>
      <c r="O8" s="92"/>
    </row>
    <row r="9" spans="1:15" ht="12.75">
      <c r="A9" s="28" t="s">
        <v>251</v>
      </c>
      <c r="B9" s="28" t="s">
        <v>258</v>
      </c>
      <c r="C9" s="28"/>
      <c r="D9" s="1" t="str">
        <f t="shared" si="0"/>
        <v>Portfolio adjustments</v>
      </c>
      <c r="E9" s="72">
        <v>0</v>
      </c>
      <c r="F9" s="96">
        <v>0</v>
      </c>
      <c r="G9" s="44">
        <v>0</v>
      </c>
      <c r="H9" s="44">
        <v>-161</v>
      </c>
      <c r="I9" s="44">
        <f t="shared" si="1"/>
        <v>-161</v>
      </c>
      <c r="K9" s="66"/>
      <c r="L9" s="66"/>
      <c r="M9" s="92"/>
      <c r="N9" s="92"/>
      <c r="O9" s="92"/>
    </row>
    <row r="10" spans="1:15" ht="12.75">
      <c r="A10" s="28" t="s">
        <v>273</v>
      </c>
      <c r="B10" s="28" t="s">
        <v>274</v>
      </c>
      <c r="C10" s="28"/>
      <c r="D10" s="1" t="str">
        <f t="shared" si="0"/>
        <v>Clean-up of accounting balances at Danica Pension</v>
      </c>
      <c r="E10" s="72">
        <v>0</v>
      </c>
      <c r="F10" s="96">
        <v>0</v>
      </c>
      <c r="G10" s="44">
        <v>0</v>
      </c>
      <c r="H10" s="44">
        <v>-195</v>
      </c>
      <c r="I10" s="44">
        <f t="shared" si="1"/>
        <v>-195</v>
      </c>
      <c r="K10" s="66"/>
      <c r="L10" s="66"/>
      <c r="M10" s="92"/>
      <c r="N10" s="92"/>
      <c r="O10" s="92"/>
    </row>
    <row r="11" spans="1:15" ht="12.75">
      <c r="A11" s="28" t="s">
        <v>265</v>
      </c>
      <c r="B11" s="28" t="s">
        <v>266</v>
      </c>
      <c r="C11" s="28"/>
      <c r="D11" s="1" t="str">
        <f t="shared" si="0"/>
        <v>Provision for yield tax on Health &amp; Accident at Danica Pension</v>
      </c>
      <c r="E11" s="72">
        <v>0</v>
      </c>
      <c r="F11" s="96">
        <v>0</v>
      </c>
      <c r="G11" s="44">
        <v>0</v>
      </c>
      <c r="H11" s="44">
        <v>-223</v>
      </c>
      <c r="I11" s="44">
        <f t="shared" si="1"/>
        <v>-223</v>
      </c>
      <c r="K11" s="66"/>
      <c r="L11" s="66"/>
      <c r="M11" s="92"/>
      <c r="N11" s="92"/>
      <c r="O11" s="92"/>
    </row>
    <row r="12" spans="1:15" ht="12.75">
      <c r="A12" s="28" t="s">
        <v>277</v>
      </c>
      <c r="B12" s="28" t="s">
        <v>278</v>
      </c>
      <c r="C12" s="28"/>
      <c r="D12" s="1" t="str">
        <f t="shared" si="0"/>
        <v>Corrected elimination etc.</v>
      </c>
      <c r="E12" s="72">
        <v>0</v>
      </c>
      <c r="F12" s="96">
        <v>0</v>
      </c>
      <c r="G12" s="44">
        <v>0</v>
      </c>
      <c r="H12" s="44">
        <v>-106</v>
      </c>
      <c r="I12" s="44">
        <f t="shared" si="1"/>
        <v>-106</v>
      </c>
      <c r="K12" s="66"/>
      <c r="L12" s="66"/>
      <c r="M12" s="92"/>
      <c r="N12" s="92"/>
      <c r="O12" s="92"/>
    </row>
    <row r="13" spans="1:15" ht="12.75">
      <c r="A13" s="28" t="s">
        <v>267</v>
      </c>
      <c r="B13" s="28" t="s">
        <v>268</v>
      </c>
      <c r="C13" s="28"/>
      <c r="D13" s="1" t="str">
        <f t="shared" si="0"/>
        <v>Write-down of intangible assets</v>
      </c>
      <c r="E13" s="72">
        <v>0</v>
      </c>
      <c r="F13" s="96">
        <v>0</v>
      </c>
      <c r="G13" s="44">
        <v>0</v>
      </c>
      <c r="H13" s="44">
        <v>-379</v>
      </c>
      <c r="I13" s="44">
        <f t="shared" si="1"/>
        <v>-379</v>
      </c>
      <c r="K13" s="66"/>
      <c r="L13" s="66"/>
      <c r="M13" s="92"/>
      <c r="N13" s="92"/>
      <c r="O13" s="92"/>
    </row>
    <row r="14" spans="1:12" ht="12" customHeight="1">
      <c r="A14" s="28" t="s">
        <v>8</v>
      </c>
      <c r="B14" s="28" t="s">
        <v>72</v>
      </c>
      <c r="C14" s="28"/>
      <c r="D14" s="10" t="str">
        <f t="shared" si="0"/>
        <v>One-off items, in sum</v>
      </c>
      <c r="E14" s="75">
        <v>0</v>
      </c>
      <c r="F14" s="97">
        <v>0</v>
      </c>
      <c r="G14" s="97">
        <v>0</v>
      </c>
      <c r="H14" s="97">
        <f>SUM(H9:H13)</f>
        <v>-1064</v>
      </c>
      <c r="I14" s="21">
        <f t="shared" si="1"/>
        <v>-1064</v>
      </c>
      <c r="L14" s="22"/>
    </row>
    <row r="15" spans="1:11" ht="13.5" thickBot="1">
      <c r="A15" s="28" t="s">
        <v>49</v>
      </c>
      <c r="B15" s="28" t="s">
        <v>82</v>
      </c>
      <c r="C15" s="28"/>
      <c r="D15" s="35" t="str">
        <f t="shared" si="0"/>
        <v>Adjusted pre-tax profit</v>
      </c>
      <c r="E15" s="73">
        <f>E6-E14</f>
        <v>-1663</v>
      </c>
      <c r="F15" s="73">
        <f>F6-F14</f>
        <v>3112</v>
      </c>
      <c r="G15" s="73">
        <f>G6-G14</f>
        <v>2795</v>
      </c>
      <c r="H15" s="73">
        <f>H6-H14</f>
        <v>3123</v>
      </c>
      <c r="I15" s="73">
        <f t="shared" si="1"/>
        <v>7367</v>
      </c>
      <c r="K15" s="22"/>
    </row>
    <row r="16" spans="1:11" ht="13.5" thickTop="1">
      <c r="A16" s="28"/>
      <c r="B16" s="28"/>
      <c r="C16" s="28"/>
      <c r="D16" s="102"/>
      <c r="E16" s="103"/>
      <c r="F16" s="103"/>
      <c r="G16" s="103"/>
      <c r="H16" s="103"/>
      <c r="I16" s="103"/>
      <c r="K16" s="22"/>
    </row>
    <row r="17" spans="1:11" ht="12.75">
      <c r="A17" s="28" t="s">
        <v>275</v>
      </c>
      <c r="B17" s="28" t="s">
        <v>276</v>
      </c>
      <c r="C17" s="28"/>
      <c r="D17" s="1" t="str">
        <f>IF($A$3=1,B17,A17)</f>
        <v>Tax one-off: Removed tax deductibility on certain expenses</v>
      </c>
      <c r="E17" s="72">
        <v>0</v>
      </c>
      <c r="F17" s="96">
        <v>0</v>
      </c>
      <c r="G17" s="44">
        <v>0</v>
      </c>
      <c r="H17" s="44">
        <v>-97</v>
      </c>
      <c r="I17" s="44">
        <f>SUM(E17:H17)</f>
        <v>-97</v>
      </c>
      <c r="K17" s="22"/>
    </row>
    <row r="18" spans="5:7" ht="12.75">
      <c r="E18" s="22"/>
      <c r="F18" s="22"/>
      <c r="G18" s="22"/>
    </row>
    <row r="19" spans="5:7" ht="12.75">
      <c r="E19" s="22"/>
      <c r="F19" s="22"/>
      <c r="G19" s="22"/>
    </row>
    <row r="21" spans="4:9" ht="12.75">
      <c r="D21" s="27" t="str">
        <f>D4</f>
        <v>2020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1">IF($A$3=1,B23,A23)</f>
        <v>Net interest income</v>
      </c>
      <c r="E23" s="72">
        <v>0</v>
      </c>
      <c r="F23" s="44">
        <v>0</v>
      </c>
      <c r="G23" s="44">
        <v>0</v>
      </c>
      <c r="H23" s="99">
        <f>H7</f>
        <v>-106</v>
      </c>
      <c r="I23" s="40">
        <f aca="true" t="shared" si="3" ref="I23:I31">SUM(E23:H23)</f>
        <v>-106</v>
      </c>
    </row>
    <row r="24" spans="1:9" ht="12.75">
      <c r="A24" s="28" t="s">
        <v>206</v>
      </c>
      <c r="B24" s="100" t="s">
        <v>207</v>
      </c>
      <c r="C24" s="28"/>
      <c r="D24" s="1" t="str">
        <f t="shared" si="2"/>
        <v>Net fee income</v>
      </c>
      <c r="E24" s="72">
        <v>0</v>
      </c>
      <c r="F24" s="44">
        <v>0</v>
      </c>
      <c r="G24" s="44">
        <v>0</v>
      </c>
      <c r="H24" s="70">
        <f>H9</f>
        <v>-161</v>
      </c>
      <c r="I24" s="40">
        <f t="shared" si="3"/>
        <v>-161</v>
      </c>
    </row>
    <row r="25" spans="1:9" ht="12.75">
      <c r="A25" s="28" t="s">
        <v>56</v>
      </c>
      <c r="B25" s="30" t="s">
        <v>84</v>
      </c>
      <c r="C25" s="28"/>
      <c r="D25" s="1" t="str">
        <f t="shared" si="2"/>
        <v>Net trading income</v>
      </c>
      <c r="E25" s="74">
        <v>0</v>
      </c>
      <c r="F25" s="44">
        <v>0</v>
      </c>
      <c r="G25" s="44">
        <v>0</v>
      </c>
      <c r="H25" s="68">
        <f>H8+H10+H11</f>
        <v>-312</v>
      </c>
      <c r="I25" s="40">
        <f t="shared" si="3"/>
        <v>-312</v>
      </c>
    </row>
    <row r="26" spans="1:9" ht="12.75">
      <c r="A26" s="28" t="s">
        <v>57</v>
      </c>
      <c r="B26" s="30" t="s">
        <v>85</v>
      </c>
      <c r="C26" s="28"/>
      <c r="D26" s="1" t="str">
        <f t="shared" si="2"/>
        <v>Other income</v>
      </c>
      <c r="E26" s="74">
        <v>0</v>
      </c>
      <c r="F26" s="44">
        <v>0</v>
      </c>
      <c r="G26" s="44">
        <v>0</v>
      </c>
      <c r="H26" s="68">
        <f>H12</f>
        <v>-106</v>
      </c>
      <c r="I26" s="40">
        <f t="shared" si="3"/>
        <v>-106</v>
      </c>
    </row>
    <row r="27" spans="1:10" ht="12.75">
      <c r="A27" s="28" t="s">
        <v>59</v>
      </c>
      <c r="B27" s="30" t="s">
        <v>87</v>
      </c>
      <c r="C27" s="28"/>
      <c r="D27" s="10" t="str">
        <f t="shared" si="2"/>
        <v>Revenues, in sum</v>
      </c>
      <c r="E27" s="75">
        <v>0</v>
      </c>
      <c r="F27" s="21">
        <v>0</v>
      </c>
      <c r="G27" s="21">
        <v>0</v>
      </c>
      <c r="H27" s="21">
        <f>SUM(H23:H26)</f>
        <v>-685</v>
      </c>
      <c r="I27" s="21">
        <f t="shared" si="3"/>
        <v>-685</v>
      </c>
      <c r="J27" s="22"/>
    </row>
    <row r="28" spans="1:9" ht="12.75">
      <c r="A28" s="28" t="s">
        <v>60</v>
      </c>
      <c r="B28" s="30" t="s">
        <v>88</v>
      </c>
      <c r="C28" s="28"/>
      <c r="D28" s="65" t="str">
        <f t="shared" si="2"/>
        <v>Costs</v>
      </c>
      <c r="E28" s="97">
        <v>0</v>
      </c>
      <c r="F28" s="21">
        <v>0</v>
      </c>
      <c r="G28" s="21">
        <v>0</v>
      </c>
      <c r="H28" s="97">
        <f>H13</f>
        <v>-379</v>
      </c>
      <c r="I28" s="21">
        <f t="shared" si="3"/>
        <v>-379</v>
      </c>
    </row>
    <row r="29" spans="1:9" ht="12.75">
      <c r="A29" s="28" t="s">
        <v>161</v>
      </c>
      <c r="B29" s="64" t="s">
        <v>162</v>
      </c>
      <c r="C29" s="28"/>
      <c r="D29" s="65" t="str">
        <f t="shared" si="2"/>
        <v>Impairments</v>
      </c>
      <c r="E29" s="97">
        <v>0</v>
      </c>
      <c r="F29" s="21">
        <v>0</v>
      </c>
      <c r="G29" s="21">
        <v>0</v>
      </c>
      <c r="H29" s="97">
        <v>0</v>
      </c>
      <c r="I29" s="21">
        <f t="shared" si="3"/>
        <v>0</v>
      </c>
    </row>
    <row r="30" spans="1:9" ht="12.75">
      <c r="A30" s="28" t="s">
        <v>227</v>
      </c>
      <c r="B30" s="64" t="s">
        <v>228</v>
      </c>
      <c r="C30" s="28"/>
      <c r="D30" s="101" t="str">
        <f t="shared" si="2"/>
        <v>Profit before tax, Non-core</v>
      </c>
      <c r="E30" s="97">
        <v>0</v>
      </c>
      <c r="F30" s="21">
        <v>0</v>
      </c>
      <c r="G30" s="21">
        <v>0</v>
      </c>
      <c r="H30" s="97">
        <v>0</v>
      </c>
      <c r="I30" s="21">
        <f t="shared" si="3"/>
        <v>0</v>
      </c>
    </row>
    <row r="31" spans="1:9" ht="13.5" thickBot="1">
      <c r="A31" s="28" t="s">
        <v>61</v>
      </c>
      <c r="B31" s="30" t="s">
        <v>89</v>
      </c>
      <c r="C31" s="28"/>
      <c r="D31" s="35" t="str">
        <f t="shared" si="2"/>
        <v>Effect on pre-tax profit</v>
      </c>
      <c r="E31" s="73">
        <v>0</v>
      </c>
      <c r="F31" s="73">
        <v>0</v>
      </c>
      <c r="G31" s="73">
        <v>0</v>
      </c>
      <c r="H31" s="73">
        <f>SUM(H27:H30)</f>
        <v>-1064</v>
      </c>
      <c r="I31" s="73">
        <f t="shared" si="3"/>
        <v>-1064</v>
      </c>
    </row>
    <row r="32" spans="1:9" ht="13.5" thickTop="1">
      <c r="A32" s="28"/>
      <c r="B32" s="30"/>
      <c r="C32" s="28"/>
      <c r="D32" s="102"/>
      <c r="E32" s="103"/>
      <c r="F32" s="103"/>
      <c r="G32" s="103"/>
      <c r="H32" s="103"/>
      <c r="I32" s="103"/>
    </row>
    <row r="33" spans="1:9" ht="12.75">
      <c r="A33" s="28" t="s">
        <v>248</v>
      </c>
      <c r="B33" s="28" t="s">
        <v>249</v>
      </c>
      <c r="C33" s="28"/>
      <c r="D33" s="1" t="str">
        <f>IF($A$3=1,B33,A33)</f>
        <v>Effect of tax one-offs</v>
      </c>
      <c r="E33" s="72">
        <v>0</v>
      </c>
      <c r="F33" s="44">
        <v>0</v>
      </c>
      <c r="G33" s="44">
        <v>0</v>
      </c>
      <c r="H33" s="70">
        <f>SUM(H16:H17)</f>
        <v>-97</v>
      </c>
      <c r="I33" s="40">
        <f>SUM(E33:H33)</f>
        <v>-97</v>
      </c>
    </row>
    <row r="34" spans="8:9" ht="12.75">
      <c r="H34" s="22"/>
      <c r="I34" s="22"/>
    </row>
    <row r="35" ht="12.75">
      <c r="A35" s="90"/>
    </row>
    <row r="36" ht="12.75">
      <c r="A36" s="91"/>
    </row>
    <row r="37" ht="12.75">
      <c r="A37" s="92"/>
    </row>
    <row r="38" ht="12.75">
      <c r="H38" s="22"/>
    </row>
    <row r="39" ht="12.75">
      <c r="E3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2022-07-21T13:33:46Z</dcterms:created>
  <dcterms:modified xsi:type="dcterms:W3CDTF">2022-07-21T18:53:06Z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bf6775-345b-49c7-afdd-4175b941634f_Enabled">
    <vt:lpwstr>true</vt:lpwstr>
  </property>
  <property fmtid="{D5CDD505-2E9C-101B-9397-08002B2CF9AE}" pid="3" name="MSIP_Label_3abf6775-345b-49c7-afdd-4175b941634f_SetDate">
    <vt:lpwstr>2022-07-21T13:34:04Z</vt:lpwstr>
  </property>
  <property fmtid="{D5CDD505-2E9C-101B-9397-08002B2CF9AE}" pid="4" name="MSIP_Label_3abf6775-345b-49c7-afdd-4175b941634f_Method">
    <vt:lpwstr>Privileged</vt:lpwstr>
  </property>
  <property fmtid="{D5CDD505-2E9C-101B-9397-08002B2CF9AE}" pid="5" name="MSIP_Label_3abf6775-345b-49c7-afdd-4175b941634f_Name">
    <vt:lpwstr>Public</vt:lpwstr>
  </property>
  <property fmtid="{D5CDD505-2E9C-101B-9397-08002B2CF9AE}" pid="6" name="MSIP_Label_3abf6775-345b-49c7-afdd-4175b941634f_SiteId">
    <vt:lpwstr>c7d1b6e9-1447-457b-9223-ac25df4941bf</vt:lpwstr>
  </property>
  <property fmtid="{D5CDD505-2E9C-101B-9397-08002B2CF9AE}" pid="7" name="MSIP_Label_3abf6775-345b-49c7-afdd-4175b941634f_ActionId">
    <vt:lpwstr>8cedd5ca-46b6-4b34-a47a-56640f2db783</vt:lpwstr>
  </property>
  <property fmtid="{D5CDD505-2E9C-101B-9397-08002B2CF9AE}" pid="8" name="MSIP_Label_3abf6775-345b-49c7-afdd-4175b941634f_ContentBits">
    <vt:lpwstr>0</vt:lpwstr>
  </property>
</Properties>
</file>